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9264"/>
  </bookViews>
  <sheets>
    <sheet name="PTBA-BP-MFBPE-mios+RAC-Vf" sheetId="4" r:id="rId1"/>
  </sheets>
  <definedNames>
    <definedName name="_xlnm.Print_Area" localSheetId="0">'PTBA-BP-MFBPE-mios+RAC-Vf'!$A$1:$Z$86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81" i="4" l="1"/>
  <c r="S82" i="4"/>
  <c r="S83" i="4"/>
  <c r="S84" i="4"/>
  <c r="S85" i="4"/>
  <c r="S80" i="4"/>
  <c r="M80" i="4"/>
  <c r="N80" i="4"/>
  <c r="O80" i="4"/>
  <c r="M81" i="4"/>
  <c r="N81" i="4"/>
  <c r="O81" i="4"/>
  <c r="M84" i="4"/>
  <c r="L81" i="4"/>
  <c r="L80" i="4"/>
  <c r="O73" i="4"/>
  <c r="O72" i="4" s="1"/>
  <c r="O84" i="4" s="1"/>
  <c r="N73" i="4"/>
  <c r="N72" i="4" s="1"/>
  <c r="N84" i="4" s="1"/>
  <c r="P84" i="4" s="1"/>
  <c r="Q84" i="4" s="1"/>
  <c r="R84" i="4" s="1"/>
  <c r="M73" i="4"/>
  <c r="M72" i="4" s="1"/>
  <c r="L73" i="4"/>
  <c r="L72" i="4" s="1"/>
  <c r="L84" i="4" s="1"/>
  <c r="L64" i="4"/>
  <c r="P81" i="4" l="1"/>
  <c r="Q81" i="4" s="1"/>
  <c r="R81" i="4" s="1"/>
  <c r="P80" i="4"/>
  <c r="Q80" i="4" s="1"/>
  <c r="R80" i="4" s="1"/>
  <c r="P73" i="4"/>
  <c r="O24" i="4"/>
  <c r="Q73" i="4" l="1"/>
  <c r="P72" i="4"/>
  <c r="O40" i="4"/>
  <c r="N40" i="4"/>
  <c r="M40" i="4"/>
  <c r="L40" i="4"/>
  <c r="R73" i="4" l="1"/>
  <c r="R72" i="4" s="1"/>
  <c r="Q72" i="4"/>
  <c r="P40" i="4"/>
  <c r="Q40" i="4" s="1"/>
  <c r="R40" i="4" s="1"/>
  <c r="O43" i="4"/>
  <c r="N43" i="4"/>
  <c r="M43" i="4"/>
  <c r="L43" i="4"/>
  <c r="O42" i="4"/>
  <c r="N42" i="4"/>
  <c r="M42" i="4"/>
  <c r="L42" i="4"/>
  <c r="O41" i="4"/>
  <c r="N41" i="4"/>
  <c r="M41" i="4"/>
  <c r="L41" i="4"/>
  <c r="P42" i="4" l="1"/>
  <c r="P41" i="4"/>
  <c r="P43" i="4"/>
  <c r="P6" i="4"/>
  <c r="P7" i="4"/>
  <c r="Q7" i="4" s="1"/>
  <c r="P8" i="4"/>
  <c r="P9" i="4"/>
  <c r="P5" i="4"/>
  <c r="O71" i="4"/>
  <c r="N71" i="4"/>
  <c r="M71" i="4"/>
  <c r="L71" i="4"/>
  <c r="O70" i="4"/>
  <c r="N70" i="4"/>
  <c r="M70" i="4"/>
  <c r="L70" i="4"/>
  <c r="O69" i="4"/>
  <c r="N69" i="4"/>
  <c r="M69" i="4"/>
  <c r="L69" i="4"/>
  <c r="O68" i="4"/>
  <c r="N68" i="4"/>
  <c r="M68" i="4"/>
  <c r="L68" i="4"/>
  <c r="O67" i="4"/>
  <c r="N67" i="4"/>
  <c r="M67" i="4"/>
  <c r="L67" i="4"/>
  <c r="O66" i="4"/>
  <c r="N66" i="4"/>
  <c r="M66" i="4"/>
  <c r="L66" i="4"/>
  <c r="O65" i="4"/>
  <c r="N65" i="4"/>
  <c r="M65" i="4"/>
  <c r="L65" i="4"/>
  <c r="O64" i="4"/>
  <c r="N64" i="4"/>
  <c r="M64" i="4"/>
  <c r="O63" i="4"/>
  <c r="N63" i="4"/>
  <c r="M63" i="4"/>
  <c r="L63" i="4"/>
  <c r="O62" i="4"/>
  <c r="N62" i="4"/>
  <c r="M62" i="4"/>
  <c r="L62" i="4"/>
  <c r="O61" i="4"/>
  <c r="N61" i="4"/>
  <c r="M61" i="4"/>
  <c r="L61" i="4"/>
  <c r="O60" i="4"/>
  <c r="N60" i="4"/>
  <c r="M60" i="4"/>
  <c r="L60" i="4"/>
  <c r="O59" i="4"/>
  <c r="N59" i="4"/>
  <c r="M59" i="4"/>
  <c r="L59" i="4"/>
  <c r="O58" i="4"/>
  <c r="N58" i="4"/>
  <c r="M58" i="4"/>
  <c r="L58" i="4"/>
  <c r="O57" i="4"/>
  <c r="N57" i="4"/>
  <c r="M57" i="4"/>
  <c r="L57" i="4"/>
  <c r="O56" i="4"/>
  <c r="N56" i="4"/>
  <c r="M56" i="4"/>
  <c r="L56" i="4"/>
  <c r="O55" i="4"/>
  <c r="N55" i="4"/>
  <c r="M55" i="4"/>
  <c r="L55" i="4"/>
  <c r="O54" i="4"/>
  <c r="N54" i="4"/>
  <c r="M54" i="4"/>
  <c r="L54" i="4"/>
  <c r="O53" i="4"/>
  <c r="N53" i="4"/>
  <c r="M53" i="4"/>
  <c r="L53" i="4"/>
  <c r="O52" i="4"/>
  <c r="N52" i="4"/>
  <c r="M52" i="4"/>
  <c r="L52" i="4"/>
  <c r="O50" i="4"/>
  <c r="N50" i="4"/>
  <c r="M50" i="4"/>
  <c r="L50" i="4"/>
  <c r="O49" i="4"/>
  <c r="N49" i="4"/>
  <c r="M49" i="4"/>
  <c r="L49" i="4"/>
  <c r="O48" i="4"/>
  <c r="N48" i="4"/>
  <c r="M48" i="4"/>
  <c r="L48" i="4"/>
  <c r="O47" i="4"/>
  <c r="N47" i="4"/>
  <c r="M47" i="4"/>
  <c r="L47" i="4"/>
  <c r="O46" i="4"/>
  <c r="N46" i="4"/>
  <c r="M46" i="4"/>
  <c r="L46" i="4"/>
  <c r="O45" i="4"/>
  <c r="N45" i="4"/>
  <c r="M45" i="4"/>
  <c r="L45" i="4"/>
  <c r="O44" i="4"/>
  <c r="N44" i="4"/>
  <c r="M44" i="4"/>
  <c r="L44" i="4"/>
  <c r="O39" i="4"/>
  <c r="N39" i="4"/>
  <c r="M39" i="4"/>
  <c r="L39" i="4"/>
  <c r="O38" i="4"/>
  <c r="N38" i="4"/>
  <c r="M38" i="4"/>
  <c r="L38" i="4"/>
  <c r="O37" i="4"/>
  <c r="N37" i="4"/>
  <c r="M37" i="4"/>
  <c r="L37" i="4"/>
  <c r="O36" i="4"/>
  <c r="N36" i="4"/>
  <c r="M36" i="4"/>
  <c r="L36" i="4"/>
  <c r="O35" i="4"/>
  <c r="N35" i="4"/>
  <c r="M35" i="4"/>
  <c r="L35" i="4"/>
  <c r="O34" i="4"/>
  <c r="N34" i="4"/>
  <c r="M34" i="4"/>
  <c r="L34" i="4"/>
  <c r="O33" i="4"/>
  <c r="N33" i="4"/>
  <c r="M33" i="4"/>
  <c r="L33" i="4"/>
  <c r="O32" i="4"/>
  <c r="N32" i="4"/>
  <c r="M32" i="4"/>
  <c r="L32" i="4"/>
  <c r="O31" i="4"/>
  <c r="N31" i="4"/>
  <c r="M31" i="4"/>
  <c r="L31" i="4"/>
  <c r="O30" i="4"/>
  <c r="N30" i="4"/>
  <c r="M30" i="4"/>
  <c r="L30" i="4"/>
  <c r="O29" i="4"/>
  <c r="N29" i="4"/>
  <c r="M29" i="4"/>
  <c r="L29" i="4"/>
  <c r="O28" i="4"/>
  <c r="N28" i="4"/>
  <c r="M28" i="4"/>
  <c r="L28" i="4"/>
  <c r="O27" i="4"/>
  <c r="N27" i="4"/>
  <c r="M27" i="4"/>
  <c r="L27" i="4"/>
  <c r="O26" i="4"/>
  <c r="N26" i="4"/>
  <c r="M26" i="4"/>
  <c r="L26" i="4"/>
  <c r="O25" i="4"/>
  <c r="N25" i="4"/>
  <c r="M25" i="4"/>
  <c r="L25" i="4"/>
  <c r="N24" i="4"/>
  <c r="M24" i="4"/>
  <c r="L24" i="4"/>
  <c r="O23" i="4"/>
  <c r="N23" i="4"/>
  <c r="M23" i="4"/>
  <c r="L23" i="4"/>
  <c r="O22" i="4"/>
  <c r="N22" i="4"/>
  <c r="M22" i="4"/>
  <c r="L22" i="4"/>
  <c r="O20" i="4"/>
  <c r="N20" i="4"/>
  <c r="M20" i="4"/>
  <c r="L20" i="4"/>
  <c r="O19" i="4"/>
  <c r="N19" i="4"/>
  <c r="M19" i="4"/>
  <c r="L19" i="4"/>
  <c r="O18" i="4"/>
  <c r="N18" i="4"/>
  <c r="M18" i="4"/>
  <c r="L18" i="4"/>
  <c r="O17" i="4"/>
  <c r="N17" i="4"/>
  <c r="M17" i="4"/>
  <c r="L17" i="4"/>
  <c r="O16" i="4"/>
  <c r="N16" i="4"/>
  <c r="M16" i="4"/>
  <c r="L16" i="4"/>
  <c r="O15" i="4"/>
  <c r="N15" i="4"/>
  <c r="M15" i="4"/>
  <c r="L15" i="4"/>
  <c r="O14" i="4"/>
  <c r="N14" i="4"/>
  <c r="M14" i="4"/>
  <c r="L14" i="4"/>
  <c r="O13" i="4"/>
  <c r="N13" i="4"/>
  <c r="M13" i="4"/>
  <c r="L13" i="4"/>
  <c r="O12" i="4"/>
  <c r="N12" i="4"/>
  <c r="M12" i="4"/>
  <c r="L12" i="4"/>
  <c r="M11" i="4"/>
  <c r="N11" i="4"/>
  <c r="O11" i="4"/>
  <c r="L11" i="4"/>
  <c r="R51" i="4"/>
  <c r="P11" i="4" l="1"/>
  <c r="P64" i="4"/>
  <c r="P68" i="4"/>
  <c r="P59" i="4"/>
  <c r="P13" i="4"/>
  <c r="P15" i="4"/>
  <c r="P19" i="4"/>
  <c r="P36" i="4"/>
  <c r="P17" i="4"/>
  <c r="P52" i="4"/>
  <c r="P56" i="4"/>
  <c r="P62" i="4"/>
  <c r="P16" i="4"/>
  <c r="P23" i="4"/>
  <c r="M51" i="4"/>
  <c r="M83" i="4" s="1"/>
  <c r="P25" i="4"/>
  <c r="P54" i="4"/>
  <c r="P60" i="4"/>
  <c r="P70" i="4"/>
  <c r="P12" i="4"/>
  <c r="P14" i="4"/>
  <c r="P20" i="4"/>
  <c r="P37" i="4"/>
  <c r="P58" i="4"/>
  <c r="P66" i="4"/>
  <c r="P44" i="4"/>
  <c r="P48" i="4"/>
  <c r="R48" i="4" s="1"/>
  <c r="P53" i="4"/>
  <c r="P55" i="4"/>
  <c r="P57" i="4"/>
  <c r="P61" i="4"/>
  <c r="P63" i="4"/>
  <c r="P65" i="4"/>
  <c r="P69" i="4"/>
  <c r="P71" i="4"/>
  <c r="P50" i="4"/>
  <c r="L51" i="4"/>
  <c r="L83" i="4" s="1"/>
  <c r="P38" i="4"/>
  <c r="N51" i="4"/>
  <c r="N83" i="4" s="1"/>
  <c r="O51" i="4"/>
  <c r="O83" i="4" s="1"/>
  <c r="P31" i="4"/>
  <c r="P39" i="4"/>
  <c r="Q39" i="4" s="1"/>
  <c r="Q10" i="4" s="1"/>
  <c r="P45" i="4"/>
  <c r="P47" i="4"/>
  <c r="P49" i="4"/>
  <c r="R49" i="4" s="1"/>
  <c r="P24" i="4"/>
  <c r="N10" i="4"/>
  <c r="N82" i="4" s="1"/>
  <c r="N85" i="4" s="1"/>
  <c r="M10" i="4"/>
  <c r="M82" i="4" s="1"/>
  <c r="M85" i="4" s="1"/>
  <c r="L10" i="4"/>
  <c r="L82" i="4" s="1"/>
  <c r="O10" i="4"/>
  <c r="O82" i="4" s="1"/>
  <c r="P35" i="4"/>
  <c r="P33" i="4"/>
  <c r="P34" i="4"/>
  <c r="P32" i="4"/>
  <c r="P46" i="4"/>
  <c r="P18" i="4"/>
  <c r="P22" i="4"/>
  <c r="P28" i="4"/>
  <c r="P30" i="4"/>
  <c r="P26" i="4"/>
  <c r="P29" i="4"/>
  <c r="P27" i="4"/>
  <c r="P67" i="4"/>
  <c r="P82" i="4" l="1"/>
  <c r="Q82" i="4" s="1"/>
  <c r="R82" i="4" s="1"/>
  <c r="L85" i="4"/>
  <c r="P83" i="4"/>
  <c r="Q83" i="4" s="1"/>
  <c r="R83" i="4" s="1"/>
  <c r="O85" i="4"/>
  <c r="O74" i="4"/>
  <c r="N74" i="4"/>
  <c r="M74" i="4"/>
  <c r="L74" i="4"/>
  <c r="P51" i="4"/>
  <c r="R39" i="4"/>
  <c r="R10" i="4" s="1"/>
  <c r="P10" i="4"/>
  <c r="P85" i="4" l="1"/>
  <c r="Q85" i="4" s="1"/>
  <c r="R85" i="4" s="1"/>
  <c r="P74" i="4"/>
  <c r="Q74" i="4" s="1"/>
  <c r="R74" i="4" s="1"/>
  <c r="Q51" i="4"/>
</calcChain>
</file>

<file path=xl/sharedStrings.xml><?xml version="1.0" encoding="utf-8"?>
<sst xmlns="http://schemas.openxmlformats.org/spreadsheetml/2006/main" count="237" uniqueCount="167">
  <si>
    <t xml:space="preserve">Activités </t>
  </si>
  <si>
    <t>Resultat Attendus</t>
  </si>
  <si>
    <t>Programmation physique</t>
  </si>
  <si>
    <t>Programmation financière</t>
  </si>
  <si>
    <t>Source de Financement</t>
  </si>
  <si>
    <t>Responsables</t>
  </si>
  <si>
    <t>T1</t>
  </si>
  <si>
    <t>T2</t>
  </si>
  <si>
    <t>T3</t>
  </si>
  <si>
    <t>T4</t>
  </si>
  <si>
    <t>Etat</t>
  </si>
  <si>
    <t>Quantité (Total Programmation physique)</t>
  </si>
  <si>
    <t>I</t>
  </si>
  <si>
    <t>II</t>
  </si>
  <si>
    <t>III</t>
  </si>
  <si>
    <t>IV</t>
  </si>
  <si>
    <t>Autre</t>
  </si>
  <si>
    <t>Code du Projet
 dans le PAP-PND</t>
  </si>
  <si>
    <t>Observations</t>
  </si>
  <si>
    <t>Code du Programme
dans le PAP-PND</t>
  </si>
  <si>
    <t xml:space="preserve">Abréviation de l’intitulé du Ministère </t>
  </si>
  <si>
    <t>Cout unitaire (Millions Francs Bu)</t>
  </si>
  <si>
    <t>Code du Ministère
 dans la nomenclature Presidence</t>
  </si>
  <si>
    <t xml:space="preserve">Code S&amp;E du Projet
 dans la nomenclature  le PIP 2020-2023 du Presidence </t>
  </si>
  <si>
    <t>TOTAL</t>
  </si>
  <si>
    <t>COEFF DECAISST</t>
  </si>
  <si>
    <t>LOT</t>
  </si>
  <si>
    <t>Codes 
des
 Catégories</t>
  </si>
  <si>
    <t>PU</t>
  </si>
  <si>
    <t xml:space="preserve">Unité
AA=Alloc Ann
PU=Paie Uniq
</t>
  </si>
  <si>
    <t>TRIMESTRE</t>
  </si>
  <si>
    <t>MOIS</t>
  </si>
  <si>
    <t>MENSUEL</t>
  </si>
  <si>
    <t>Travaux type 01</t>
  </si>
  <si>
    <t>Tot
CTBIF</t>
  </si>
  <si>
    <t>200200</t>
  </si>
  <si>
    <t>Equipements</t>
  </si>
  <si>
    <t>300100</t>
  </si>
  <si>
    <t xml:space="preserve">Mise en place des Budget-Programme </t>
  </si>
  <si>
    <t>300200</t>
  </si>
  <si>
    <t>Appui institutionnel aux réformes</t>
  </si>
  <si>
    <t>300301</t>
  </si>
  <si>
    <t>Informatisation</t>
  </si>
  <si>
    <t>300302</t>
  </si>
  <si>
    <t>Systèmes d'informatisation et mesure de la performance</t>
  </si>
  <si>
    <t>300303</t>
  </si>
  <si>
    <t>Développement d'outils de digitalisation des Finances publics et des services publics</t>
  </si>
  <si>
    <t>300400</t>
  </si>
  <si>
    <t>Sécurisation du nouveau Building</t>
  </si>
  <si>
    <t>300501</t>
  </si>
  <si>
    <t>300502</t>
  </si>
  <si>
    <t>300503</t>
  </si>
  <si>
    <t>300504</t>
  </si>
  <si>
    <t>300505</t>
  </si>
  <si>
    <t>300506</t>
  </si>
  <si>
    <t>300601</t>
  </si>
  <si>
    <t>300602</t>
  </si>
  <si>
    <t>300603</t>
  </si>
  <si>
    <t>300701</t>
  </si>
  <si>
    <t>300702</t>
  </si>
  <si>
    <t>300703</t>
  </si>
  <si>
    <t>300704</t>
  </si>
  <si>
    <t>300705</t>
  </si>
  <si>
    <t>300706</t>
  </si>
  <si>
    <t>300707</t>
  </si>
  <si>
    <t>300708</t>
  </si>
  <si>
    <t>300709</t>
  </si>
  <si>
    <t>300800</t>
  </si>
  <si>
    <t>300802</t>
  </si>
  <si>
    <t>300803</t>
  </si>
  <si>
    <t>300804</t>
  </si>
  <si>
    <t>300999</t>
  </si>
  <si>
    <t>400101</t>
  </si>
  <si>
    <t>Rémunérations directes de base s/statuts</t>
  </si>
  <si>
    <t>400102</t>
  </si>
  <si>
    <t>Indemnités de déplacement des ayants droit aux véhicules de fonction</t>
  </si>
  <si>
    <t>400103</t>
  </si>
  <si>
    <t>Indemnités et primes de technicité s/statuts</t>
  </si>
  <si>
    <t>400104</t>
  </si>
  <si>
    <t>Primes de rendement du personnel du ministère des finances</t>
  </si>
  <si>
    <t>400105</t>
  </si>
  <si>
    <t>Primes de rendement s/statuts</t>
  </si>
  <si>
    <t>400106</t>
  </si>
  <si>
    <t>Allocations familiales s/statuts</t>
  </si>
  <si>
    <t>400107</t>
  </si>
  <si>
    <t>400108</t>
  </si>
  <si>
    <t>400109</t>
  </si>
  <si>
    <t>Rémunérations directes de base s/contrats</t>
  </si>
  <si>
    <t>400110</t>
  </si>
  <si>
    <t>Indemnités et primes de technicité s/contrats</t>
  </si>
  <si>
    <t>400111</t>
  </si>
  <si>
    <t>Primes de rendement s/contrats</t>
  </si>
  <si>
    <t>400112</t>
  </si>
  <si>
    <t>Allocations familiales s/contrats</t>
  </si>
  <si>
    <t>400199</t>
  </si>
  <si>
    <t>Autres</t>
  </si>
  <si>
    <t>400201</t>
  </si>
  <si>
    <t>Contribution de l'Etat à la sécurité sociale /S status</t>
  </si>
  <si>
    <t>400202</t>
  </si>
  <si>
    <t>Contribution de l'Etat à la sécurité sociale /Scontrats</t>
  </si>
  <si>
    <t>400301</t>
  </si>
  <si>
    <t>Missions officielles à l'étranger</t>
  </si>
  <si>
    <t>400302</t>
  </si>
  <si>
    <t>Missions officielles à l'intérieur du pays</t>
  </si>
  <si>
    <t>400401</t>
  </si>
  <si>
    <t>Frais de communication</t>
  </si>
  <si>
    <t>400402</t>
  </si>
  <si>
    <t>Frais de télécommunications</t>
  </si>
  <si>
    <t>400999</t>
  </si>
  <si>
    <t>Autres frais de fonctionnement</t>
  </si>
  <si>
    <t>AA</t>
  </si>
  <si>
    <t>Biens</t>
  </si>
  <si>
    <t>Tot
CTBIF
(mios BIF)</t>
  </si>
  <si>
    <t>Totale Programmation financière 
(mios BIF)</t>
  </si>
  <si>
    <t>Participation au capital du fonds de solidarité africaine (FSA)</t>
  </si>
  <si>
    <t>Participation au capital de la banque des femmes</t>
  </si>
  <si>
    <t>Participation à l'augmentation du capital de l'ACBF</t>
  </si>
  <si>
    <t>Participation au capital de la banque d'investissement des jeunes</t>
  </si>
  <si>
    <t>Participation au capital de la banque agricole</t>
  </si>
  <si>
    <t>Participation à l'augmentation du capital de la BAD</t>
  </si>
  <si>
    <t>Fonds de soutien à l'éducation</t>
  </si>
  <si>
    <t>Fonds d'impulsion de garantie/FIGA (appui aux coopératives des jeunes)</t>
  </si>
  <si>
    <t>Fonds d'entretien des routes</t>
  </si>
  <si>
    <t>Subsides à l'autorité de régulation des marches publics (ARMP)</t>
  </si>
  <si>
    <t>Frais de fonctionnement de l’office burundais des recettes (OBR)</t>
  </si>
  <si>
    <t>Subsides à l'agence de partenariat public privé (PPP)</t>
  </si>
  <si>
    <t>Subsides à l'institut des statistiques et études économiques du Burundi (ISTEEBU)</t>
  </si>
  <si>
    <t>Subsides à l'agence de régulation et de contrôle des assurances (ARCA)</t>
  </si>
  <si>
    <t>Frais de fonctionnement de la commission de liquidation de la banque populaire</t>
  </si>
  <si>
    <t>Frais de fonctionnement de l'inspection générale des finances</t>
  </si>
  <si>
    <t>Frais de fonctionnement de la cellule nationale de renseignement financier</t>
  </si>
  <si>
    <t>Frais de fonctionnement de l'autorité du marché des capitaux</t>
  </si>
  <si>
    <t>Projet de développement local pour l’emploi</t>
  </si>
  <si>
    <t>Contrepartie a la stratégie nationale du développement des statistiques du Burundi</t>
  </si>
  <si>
    <t>Contrepartie au projet de facilitation du commerce dans la region des grands lacs</t>
  </si>
  <si>
    <t>Mesures associées aux "Nouvelles politiques salariales"</t>
  </si>
  <si>
    <t>Honoraires des informaticiens</t>
  </si>
  <si>
    <t>Ex. BP implantés et fonctionnels au niveau des 15 Ministères et des 119 Communes fin 2022-23 grâce à 4 campagnes /lot d'interventions trimestrielles</t>
  </si>
  <si>
    <r>
      <t xml:space="preserve">Lots
</t>
    </r>
    <r>
      <rPr>
        <sz val="8"/>
        <rFont val="Calibri"/>
        <family val="2"/>
        <scheme val="minor"/>
      </rPr>
      <t>(interventions ou séries d'interv trimestrielles)</t>
    </r>
  </si>
  <si>
    <t>Codes 
des
 activités</t>
  </si>
  <si>
    <t>PTBA DU MINISTERE DES FINANCES DU BUDGET ET DE LA PLANIFICATION ECONOMIQUE, EXERCICE 2022-2023 ELABORE DANS LE CADRE DE L'IMPLANTATION DES BUDGETS-PROGRAMMES AU BURUNDI</t>
  </si>
  <si>
    <t>Intérêts dette directe bilatérale</t>
  </si>
  <si>
    <t>Intérêts dette directe multilatérale</t>
  </si>
  <si>
    <t>Intérêts avances extraordinaire et ordinaire consolidées</t>
  </si>
  <si>
    <t>Intérêts obligations du trésor</t>
  </si>
  <si>
    <t>Intérêts bons  du trésor</t>
  </si>
  <si>
    <t>Intérêts crédit spécial (allocation en DTS)</t>
  </si>
  <si>
    <t>Remboursement avances extraordinaires et ordinaires consolidées</t>
  </si>
  <si>
    <t>Remboursement crédit spécial (allocation en DTS)</t>
  </si>
  <si>
    <t xml:space="preserve">Apurement des arrières </t>
  </si>
  <si>
    <t>Remboursement dette directe bilatérale</t>
  </si>
  <si>
    <t>Remboursement dette directe multilatérale</t>
  </si>
  <si>
    <t>Projet reseau 4 GLTE</t>
  </si>
  <si>
    <t xml:space="preserve">Autres tout confondus </t>
  </si>
  <si>
    <t xml:space="preserve">Travaux </t>
  </si>
  <si>
    <t>Biens et équipements</t>
  </si>
  <si>
    <t>Services</t>
  </si>
  <si>
    <t>Fonctionnement</t>
  </si>
  <si>
    <t>Imprévus</t>
  </si>
  <si>
    <t>Imprevus / non alloué</t>
  </si>
  <si>
    <t>SYNTHESE DE LA STRUCTURE DU PTBA DU MFBPE SELON LES CATEGORIES FINANCIERES</t>
  </si>
  <si>
    <t>CODE DES
CATEGORIES</t>
  </si>
  <si>
    <t>CODE DES 
SOUS
CATEGORIES</t>
  </si>
  <si>
    <t>INTITULE</t>
  </si>
  <si>
    <t>%</t>
  </si>
  <si>
    <t>VI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</si>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</sst>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_(* #,##0_);_(* \(#,##0\);_(* &quot;-&quot;??_);_(@_)"/>
    <numFmt numFmtId="168" formatCode="0.0"/>
    <numFmt numFmtId="169" formatCode="_(* #,##0.00_);_(* \(#,##0.00\);_(* &quot;-&quot;??_);_(@_)"/>
    <numFmt numFmtId="170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12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b/>
      <sz val="16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41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1" fontId="3" fillId="2" borderId="6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2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right" vertical="center"/>
    </xf>
    <xf numFmtId="2" fontId="4" fillId="0" borderId="1" xfId="1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/>
    <xf numFmtId="0" fontId="1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0" xfId="0" applyFill="1"/>
    <xf numFmtId="0" fontId="1" fillId="4" borderId="1" xfId="0" applyFont="1" applyFill="1" applyBorder="1" applyAlignment="1">
      <alignment vertical="center"/>
    </xf>
    <xf numFmtId="0" fontId="3" fillId="4" borderId="1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1" fontId="3" fillId="4" borderId="6" xfId="1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horizontal="left" indent="6"/>
    </xf>
    <xf numFmtId="166" fontId="0" fillId="0" borderId="0" xfId="0" applyNumberFormat="1"/>
    <xf numFmtId="167" fontId="9" fillId="0" borderId="1" xfId="2" applyNumberFormat="1" applyFont="1" applyBorder="1"/>
    <xf numFmtId="166" fontId="10" fillId="0" borderId="1" xfId="2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top" wrapText="1"/>
    </xf>
    <xf numFmtId="164" fontId="0" fillId="0" borderId="1" xfId="3" applyFont="1" applyBorder="1"/>
    <xf numFmtId="0" fontId="5" fillId="0" borderId="0" xfId="0" applyFont="1"/>
    <xf numFmtId="164" fontId="10" fillId="0" borderId="1" xfId="3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0" fillId="5" borderId="0" xfId="0" applyFill="1"/>
    <xf numFmtId="0" fontId="1" fillId="3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3" borderId="0" xfId="0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0" fontId="12" fillId="3" borderId="0" xfId="0" applyFont="1" applyFill="1"/>
    <xf numFmtId="0" fontId="4" fillId="0" borderId="8" xfId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5" fillId="3" borderId="3" xfId="0" applyFont="1" applyFill="1" applyBorder="1" applyAlignment="1">
      <alignment horizontal="left" vertical="center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7" borderId="9" xfId="0" applyFont="1" applyFill="1" applyBorder="1" applyAlignment="1">
      <alignment vertical="center" wrapText="1"/>
    </xf>
    <xf numFmtId="0" fontId="15" fillId="7" borderId="9" xfId="0" applyFont="1" applyFill="1" applyBorder="1" applyAlignment="1">
      <alignment vertical="center"/>
    </xf>
    <xf numFmtId="166" fontId="15" fillId="0" borderId="5" xfId="2" applyNumberFormat="1" applyFont="1" applyBorder="1" applyAlignment="1">
      <alignment horizontal="center"/>
    </xf>
    <xf numFmtId="0" fontId="4" fillId="0" borderId="5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15" fillId="0" borderId="0" xfId="0" applyFont="1" applyAlignment="1">
      <alignment horizontal="center" wrapText="1"/>
    </xf>
    <xf numFmtId="0" fontId="11" fillId="3" borderId="1" xfId="0" applyFont="1" applyFill="1" applyBorder="1" applyAlignment="1">
      <alignment horizontal="right" vertical="center" wrapText="1"/>
    </xf>
    <xf numFmtId="0" fontId="14" fillId="0" borderId="0" xfId="0" applyFont="1"/>
    <xf numFmtId="0" fontId="15" fillId="7" borderId="9" xfId="0" applyFont="1" applyFill="1" applyBorder="1" applyAlignment="1">
      <alignment horizontal="left" vertical="top" wrapText="1"/>
    </xf>
    <xf numFmtId="168" fontId="4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vertical="center"/>
    </xf>
    <xf numFmtId="1" fontId="4" fillId="0" borderId="1" xfId="1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right"/>
    </xf>
    <xf numFmtId="0" fontId="20" fillId="7" borderId="9" xfId="0" applyFont="1" applyFill="1" applyBorder="1" applyAlignment="1">
      <alignment vertical="center" wrapText="1"/>
    </xf>
    <xf numFmtId="0" fontId="21" fillId="8" borderId="1" xfId="0" applyFont="1" applyFill="1" applyBorder="1" applyAlignment="1">
      <alignment horizontal="left" vertical="top" wrapText="1"/>
    </xf>
    <xf numFmtId="0" fontId="21" fillId="8" borderId="0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68" fontId="21" fillId="8" borderId="1" xfId="0" applyNumberFormat="1" applyFont="1" applyFill="1" applyBorder="1" applyAlignment="1">
      <alignment horizontal="left" vertical="top" wrapText="1"/>
    </xf>
    <xf numFmtId="1" fontId="21" fillId="8" borderId="1" xfId="0" applyNumberFormat="1" applyFont="1" applyFill="1" applyBorder="1" applyAlignment="1">
      <alignment horizontal="left" vertical="top" wrapText="1"/>
    </xf>
    <xf numFmtId="0" fontId="16" fillId="9" borderId="1" xfId="0" applyFont="1" applyFill="1" applyBorder="1" applyAlignment="1">
      <alignment horizontal="center" vertical="top" wrapText="1"/>
    </xf>
    <xf numFmtId="0" fontId="16" fillId="9" borderId="1" xfId="0" applyFont="1" applyFill="1" applyBorder="1" applyAlignment="1">
      <alignment horizontal="left" vertical="top" wrapText="1"/>
    </xf>
    <xf numFmtId="1" fontId="21" fillId="8" borderId="1" xfId="0" applyNumberFormat="1" applyFont="1" applyFill="1" applyBorder="1" applyAlignment="1">
      <alignment horizontal="right" vertical="top" wrapText="1"/>
    </xf>
    <xf numFmtId="1" fontId="6" fillId="0" borderId="1" xfId="0" applyNumberFormat="1" applyFont="1" applyBorder="1" applyAlignment="1">
      <alignment horizontal="right" vertical="top" wrapText="1"/>
    </xf>
    <xf numFmtId="168" fontId="21" fillId="8" borderId="1" xfId="0" applyNumberFormat="1" applyFont="1" applyFill="1" applyBorder="1" applyAlignment="1">
      <alignment horizontal="right" vertical="top" wrapText="1"/>
    </xf>
    <xf numFmtId="2" fontId="10" fillId="0" borderId="1" xfId="0" applyNumberFormat="1" applyFont="1" applyBorder="1" applyAlignment="1">
      <alignment horizontal="right" vertical="center"/>
    </xf>
    <xf numFmtId="164" fontId="11" fillId="6" borderId="1" xfId="3" applyFont="1" applyFill="1" applyBorder="1" applyAlignment="1">
      <alignment horizontal="right" vertical="center"/>
    </xf>
    <xf numFmtId="0" fontId="21" fillId="8" borderId="1" xfId="0" applyFont="1" applyFill="1" applyBorder="1" applyAlignment="1">
      <alignment horizontal="right" vertical="top" wrapText="1"/>
    </xf>
    <xf numFmtId="166" fontId="10" fillId="0" borderId="1" xfId="2" applyNumberFormat="1" applyFont="1" applyBorder="1" applyAlignment="1">
      <alignment horizontal="right" vertical="center"/>
    </xf>
    <xf numFmtId="164" fontId="1" fillId="6" borderId="1" xfId="3" applyFont="1" applyFill="1" applyBorder="1" applyAlignment="1">
      <alignment horizontal="right" vertical="center"/>
    </xf>
    <xf numFmtId="164" fontId="10" fillId="0" borderId="1" xfId="3" applyFont="1" applyBorder="1" applyAlignment="1">
      <alignment horizontal="right" vertical="center"/>
    </xf>
    <xf numFmtId="164" fontId="16" fillId="9" borderId="1" xfId="3" applyFont="1" applyFill="1" applyBorder="1" applyAlignment="1">
      <alignment horizontal="right" vertical="top" wrapText="1"/>
    </xf>
    <xf numFmtId="0" fontId="19" fillId="0" borderId="1" xfId="0" applyFont="1" applyBorder="1"/>
    <xf numFmtId="0" fontId="22" fillId="0" borderId="5" xfId="1" applyFont="1" applyBorder="1" applyAlignment="1">
      <alignment horizontal="center" vertical="center"/>
    </xf>
    <xf numFmtId="1" fontId="22" fillId="0" borderId="1" xfId="1" applyNumberFormat="1" applyFont="1" applyBorder="1" applyAlignment="1">
      <alignment horizontal="right" vertical="center"/>
    </xf>
    <xf numFmtId="0" fontId="22" fillId="0" borderId="1" xfId="1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vertical="center"/>
    </xf>
    <xf numFmtId="166" fontId="23" fillId="0" borderId="1" xfId="2" applyNumberFormat="1" applyFont="1" applyBorder="1" applyAlignment="1">
      <alignment horizontal="right" vertical="center"/>
    </xf>
    <xf numFmtId="164" fontId="23" fillId="0" borderId="1" xfId="3" applyFont="1" applyBorder="1" applyAlignment="1">
      <alignment horizontal="right" vertical="center"/>
    </xf>
    <xf numFmtId="164" fontId="23" fillId="0" borderId="1" xfId="3" applyFont="1" applyBorder="1" applyAlignment="1">
      <alignment horizontal="center" vertical="center"/>
    </xf>
    <xf numFmtId="0" fontId="19" fillId="0" borderId="0" xfId="0" applyFont="1"/>
    <xf numFmtId="3" fontId="22" fillId="0" borderId="1" xfId="0" applyNumberFormat="1" applyFont="1" applyBorder="1" applyAlignment="1">
      <alignment vertical="center"/>
    </xf>
    <xf numFmtId="167" fontId="23" fillId="0" borderId="1" xfId="2" applyNumberFormat="1" applyFont="1" applyBorder="1"/>
    <xf numFmtId="0" fontId="16" fillId="8" borderId="0" xfId="0" applyFont="1" applyFill="1" applyBorder="1" applyAlignment="1">
      <alignment horizontal="center" vertical="top" wrapText="1"/>
    </xf>
    <xf numFmtId="0" fontId="16" fillId="8" borderId="0" xfId="0" applyFont="1" applyFill="1" applyBorder="1" applyAlignment="1">
      <alignment horizontal="left" vertical="top" wrapText="1"/>
    </xf>
    <xf numFmtId="0" fontId="19" fillId="0" borderId="2" xfId="0" applyFont="1" applyBorder="1" applyAlignment="1">
      <alignment horizontal="right"/>
    </xf>
    <xf numFmtId="0" fontId="19" fillId="7" borderId="11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right"/>
    </xf>
    <xf numFmtId="0" fontId="0" fillId="0" borderId="2" xfId="0" applyBorder="1" applyAlignment="1">
      <alignment horizontal="right"/>
    </xf>
    <xf numFmtId="0" fontId="15" fillId="7" borderId="11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 vertical="center"/>
    </xf>
    <xf numFmtId="0" fontId="7" fillId="3" borderId="6" xfId="1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6" fillId="8" borderId="1" xfId="0" applyFont="1" applyFill="1" applyBorder="1" applyAlignment="1">
      <alignment horizontal="center" vertical="top" wrapText="1"/>
    </xf>
    <xf numFmtId="167" fontId="16" fillId="8" borderId="1" xfId="2" applyNumberFormat="1" applyFont="1" applyFill="1" applyBorder="1" applyAlignment="1">
      <alignment horizontal="center" vertical="top" wrapText="1"/>
    </xf>
    <xf numFmtId="170" fontId="16" fillId="8" borderId="1" xfId="2" applyNumberFormat="1" applyFont="1" applyFill="1" applyBorder="1" applyAlignment="1">
      <alignment horizontal="center" vertical="top" wrapText="1"/>
    </xf>
    <xf numFmtId="169" fontId="16" fillId="8" borderId="1" xfId="2" applyNumberFormat="1" applyFont="1" applyFill="1" applyBorder="1" applyAlignment="1">
      <alignment horizontal="center" vertical="top" wrapText="1"/>
    </xf>
    <xf numFmtId="0" fontId="16" fillId="9" borderId="1" xfId="0" applyFont="1" applyFill="1" applyBorder="1" applyAlignment="1">
      <alignment vertical="top" wrapText="1"/>
    </xf>
    <xf numFmtId="167" fontId="16" fillId="9" borderId="1" xfId="2" applyNumberFormat="1" applyFont="1" applyFill="1" applyBorder="1" applyAlignment="1">
      <alignment vertical="top" wrapText="1"/>
    </xf>
    <xf numFmtId="169" fontId="16" fillId="9" borderId="1" xfId="2" applyNumberFormat="1" applyFont="1" applyFill="1" applyBorder="1" applyAlignment="1">
      <alignment vertical="top" wrapText="1"/>
    </xf>
    <xf numFmtId="1" fontId="4" fillId="0" borderId="7" xfId="1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0" fontId="5" fillId="0" borderId="0" xfId="0" applyFont="1" applyBorder="1"/>
    <xf numFmtId="0" fontId="0" fillId="0" borderId="0" xfId="0" applyBorder="1"/>
    <xf numFmtId="0" fontId="15" fillId="0" borderId="0" xfId="0" applyFont="1" applyBorder="1" applyAlignment="1">
      <alignment horizontal="center"/>
    </xf>
    <xf numFmtId="166" fontId="0" fillId="0" borderId="0" xfId="0" applyNumberFormat="1" applyBorder="1"/>
    <xf numFmtId="0" fontId="16" fillId="4" borderId="0" xfId="0" applyFont="1" applyFill="1" applyBorder="1" applyAlignment="1">
      <alignment horizontal="center" vertical="top" wrapText="1"/>
    </xf>
    <xf numFmtId="170" fontId="16" fillId="4" borderId="0" xfId="2" applyNumberFormat="1" applyFont="1" applyFill="1" applyBorder="1" applyAlignment="1">
      <alignment horizontal="center" vertical="top" wrapText="1"/>
    </xf>
    <xf numFmtId="167" fontId="16" fillId="8" borderId="0" xfId="2" applyNumberFormat="1" applyFont="1" applyFill="1" applyBorder="1" applyAlignment="1">
      <alignment horizontal="center" vertical="top" wrapText="1"/>
    </xf>
    <xf numFmtId="170" fontId="16" fillId="8" borderId="0" xfId="2" applyNumberFormat="1" applyFont="1" applyFill="1" applyBorder="1" applyAlignment="1">
      <alignment horizontal="center" vertical="top" wrapText="1"/>
    </xf>
    <xf numFmtId="168" fontId="0" fillId="0" borderId="0" xfId="0" applyNumberFormat="1" applyBorder="1"/>
    <xf numFmtId="1" fontId="0" fillId="0" borderId="0" xfId="0" applyNumberFormat="1" applyBorder="1"/>
    <xf numFmtId="2" fontId="0" fillId="0" borderId="0" xfId="0" applyNumberFormat="1" applyBorder="1"/>
    <xf numFmtId="169" fontId="16" fillId="8" borderId="0" xfId="2" applyNumberFormat="1" applyFont="1" applyFill="1" applyBorder="1" applyAlignment="1">
      <alignment horizontal="center" vertical="top" wrapText="1"/>
    </xf>
    <xf numFmtId="0" fontId="16" fillId="9" borderId="0" xfId="0" applyFont="1" applyFill="1" applyBorder="1" applyAlignment="1">
      <alignment horizontal="center" vertical="top" wrapText="1"/>
    </xf>
    <xf numFmtId="0" fontId="16" fillId="9" borderId="0" xfId="0" applyFont="1" applyFill="1" applyBorder="1" applyAlignment="1">
      <alignment vertical="top" wrapText="1"/>
    </xf>
    <xf numFmtId="167" fontId="16" fillId="9" borderId="0" xfId="2" applyNumberFormat="1" applyFont="1" applyFill="1" applyBorder="1" applyAlignment="1">
      <alignment vertical="top" wrapText="1"/>
    </xf>
    <xf numFmtId="169" fontId="16" fillId="9" borderId="0" xfId="2" applyNumberFormat="1" applyFont="1" applyFill="1" applyBorder="1" applyAlignment="1">
      <alignment vertical="top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1" fontId="3" fillId="2" borderId="5" xfId="1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center"/>
    </xf>
    <xf numFmtId="0" fontId="24" fillId="0" borderId="0" xfId="0" applyFont="1" applyAlignment="1">
      <alignment wrapText="1"/>
    </xf>
    <xf numFmtId="0" fontId="24" fillId="0" borderId="10" xfId="0" applyFont="1" applyBorder="1" applyAlignment="1">
      <alignment horizontal="center" wrapText="1"/>
    </xf>
  </cellXfs>
  <cellStyles count="4">
    <cellStyle name="Milliers" xfId="2" builtinId="3"/>
    <cellStyle name="Milliers [0]" xfId="3" builtinId="6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6"/>
  <sheetViews>
    <sheetView tabSelected="1" view="pageBreakPreview" zoomScale="107" zoomScaleNormal="100" zoomScaleSheetLayoutView="107" workbookViewId="0">
      <pane xSplit="3" ySplit="2" topLeftCell="O78" activePane="bottomRight" state="frozen"/>
      <selection pane="topRight" activeCell="C1" sqref="C1"/>
      <selection pane="bottomLeft" activeCell="A3" sqref="A3"/>
      <selection pane="bottomRight" activeCell="D77" sqref="D77"/>
    </sheetView>
  </sheetViews>
  <sheetFormatPr baseColWidth="10" defaultRowHeight="14.4" x14ac:dyDescent="0.3"/>
  <cols>
    <col min="1" max="1" width="8.6640625" style="19" customWidth="1"/>
    <col min="2" max="2" width="10.5546875" style="43" bestFit="1" customWidth="1"/>
    <col min="3" max="3" width="75.33203125" style="36" bestFit="1" customWidth="1"/>
    <col min="4" max="4" width="33.6640625" customWidth="1"/>
    <col min="5" max="5" width="15.44140625" style="47" bestFit="1" customWidth="1"/>
    <col min="6" max="6" width="8.5546875" customWidth="1"/>
    <col min="7" max="7" width="6.33203125" customWidth="1"/>
    <col min="8" max="8" width="5.5546875" customWidth="1"/>
    <col min="9" max="9" width="6.5546875" bestFit="1" customWidth="1"/>
    <col min="10" max="10" width="5.88671875" customWidth="1"/>
    <col min="11" max="11" width="8.88671875" customWidth="1"/>
    <col min="12" max="12" width="17.77734375" bestFit="1" customWidth="1"/>
    <col min="13" max="13" width="14.44140625" bestFit="1" customWidth="1"/>
    <col min="14" max="14" width="17.88671875" bestFit="1" customWidth="1"/>
    <col min="15" max="15" width="16.21875" bestFit="1" customWidth="1"/>
    <col min="16" max="16" width="17.88671875" bestFit="1" customWidth="1"/>
    <col min="17" max="17" width="16" bestFit="1" customWidth="1"/>
    <col min="18" max="18" width="16.21875" bestFit="1" customWidth="1"/>
    <col min="19" max="19" width="8.5546875" bestFit="1" customWidth="1"/>
    <col min="20" max="20" width="14.6640625" hidden="1" customWidth="1"/>
    <col min="21" max="21" width="10.44140625" hidden="1" customWidth="1"/>
    <col min="22" max="25" width="0" hidden="1" customWidth="1"/>
    <col min="26" max="26" width="24.5546875" hidden="1" customWidth="1"/>
  </cols>
  <sheetData>
    <row r="1" spans="1:28" s="58" customFormat="1" ht="33.6" customHeight="1" x14ac:dyDescent="0.3">
      <c r="A1" s="137" t="s">
        <v>140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AB1" s="58" t="s">
        <v>25</v>
      </c>
    </row>
    <row r="2" spans="1:28" ht="66" x14ac:dyDescent="0.3">
      <c r="A2" s="33" t="s">
        <v>27</v>
      </c>
      <c r="B2" s="57" t="s">
        <v>139</v>
      </c>
      <c r="C2" s="1" t="s">
        <v>0</v>
      </c>
      <c r="D2" s="2" t="s">
        <v>1</v>
      </c>
      <c r="E2" s="1" t="s">
        <v>29</v>
      </c>
      <c r="F2" s="3" t="s">
        <v>11</v>
      </c>
      <c r="G2" s="131" t="s">
        <v>2</v>
      </c>
      <c r="H2" s="132"/>
      <c r="I2" s="132"/>
      <c r="J2" s="133"/>
      <c r="K2" s="3" t="s">
        <v>21</v>
      </c>
      <c r="L2" s="134" t="s">
        <v>3</v>
      </c>
      <c r="M2" s="135"/>
      <c r="N2" s="135"/>
      <c r="O2" s="136"/>
      <c r="P2" s="1" t="s">
        <v>112</v>
      </c>
      <c r="Q2" s="1" t="s">
        <v>113</v>
      </c>
      <c r="R2" s="131" t="s">
        <v>4</v>
      </c>
      <c r="S2" s="133"/>
      <c r="T2" s="1" t="s">
        <v>5</v>
      </c>
      <c r="U2" s="1" t="s">
        <v>19</v>
      </c>
      <c r="V2" s="1" t="s">
        <v>17</v>
      </c>
      <c r="W2" s="1" t="s">
        <v>20</v>
      </c>
      <c r="X2" s="1" t="s">
        <v>22</v>
      </c>
      <c r="Y2" s="1" t="s">
        <v>23</v>
      </c>
      <c r="Z2" s="1" t="s">
        <v>18</v>
      </c>
    </row>
    <row r="3" spans="1:28" ht="42.6" customHeight="1" x14ac:dyDescent="0.3">
      <c r="A3" s="17"/>
      <c r="B3" s="40"/>
      <c r="C3" s="1"/>
      <c r="D3" s="4"/>
      <c r="E3" s="1"/>
      <c r="F3" s="5"/>
      <c r="G3" s="1" t="s">
        <v>6</v>
      </c>
      <c r="H3" s="1" t="s">
        <v>7</v>
      </c>
      <c r="I3" s="1" t="s">
        <v>8</v>
      </c>
      <c r="J3" s="1" t="s">
        <v>9</v>
      </c>
      <c r="K3" s="5"/>
      <c r="L3" s="6" t="s">
        <v>6</v>
      </c>
      <c r="M3" s="6" t="s">
        <v>7</v>
      </c>
      <c r="N3" s="6" t="s">
        <v>8</v>
      </c>
      <c r="O3" s="6" t="s">
        <v>9</v>
      </c>
      <c r="P3" s="1" t="s">
        <v>34</v>
      </c>
      <c r="Q3" s="1"/>
      <c r="R3" s="1" t="s">
        <v>10</v>
      </c>
      <c r="S3" s="1" t="s">
        <v>16</v>
      </c>
      <c r="T3" s="1"/>
      <c r="U3" s="1"/>
      <c r="V3" s="1"/>
      <c r="W3" s="1"/>
      <c r="X3" s="1"/>
      <c r="Y3" s="1"/>
      <c r="Z3" s="1"/>
    </row>
    <row r="4" spans="1:28" ht="20.399999999999999" x14ac:dyDescent="0.3">
      <c r="A4" s="20"/>
      <c r="B4" s="41"/>
      <c r="C4" s="21"/>
      <c r="D4" s="22"/>
      <c r="E4" s="21"/>
      <c r="F4" s="23"/>
      <c r="G4" s="21"/>
      <c r="H4" s="21"/>
      <c r="I4" s="21"/>
      <c r="J4" s="21"/>
      <c r="K4" s="23"/>
      <c r="L4" s="24"/>
      <c r="M4" s="24"/>
      <c r="N4" s="24"/>
      <c r="O4" s="24"/>
      <c r="P4" s="34" t="s">
        <v>34</v>
      </c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" ht="20.399999999999999" x14ac:dyDescent="0.3">
      <c r="A5" s="66" t="s">
        <v>12</v>
      </c>
      <c r="B5" s="66"/>
      <c r="C5" s="67" t="s">
        <v>154</v>
      </c>
      <c r="D5" s="66"/>
      <c r="E5" s="66"/>
      <c r="F5" s="66"/>
      <c r="G5" s="66"/>
      <c r="H5" s="66"/>
      <c r="I5" s="66"/>
      <c r="J5" s="66"/>
      <c r="K5" s="66"/>
      <c r="L5" s="75">
        <v>0</v>
      </c>
      <c r="M5" s="75">
        <v>0</v>
      </c>
      <c r="N5" s="75">
        <v>0</v>
      </c>
      <c r="O5" s="75">
        <v>0</v>
      </c>
      <c r="P5" s="75">
        <f>SUM(L5:O5)</f>
        <v>0</v>
      </c>
      <c r="Q5" s="66"/>
      <c r="R5" s="69">
        <v>0</v>
      </c>
      <c r="S5" s="66"/>
      <c r="T5" s="16"/>
      <c r="U5" s="25"/>
      <c r="V5" s="25"/>
      <c r="W5" s="25"/>
      <c r="X5" s="25"/>
      <c r="Y5" s="25"/>
      <c r="Z5" s="25"/>
    </row>
    <row r="6" spans="1:28" ht="15" customHeight="1" x14ac:dyDescent="0.3">
      <c r="A6" s="102">
        <v>1</v>
      </c>
      <c r="B6" s="42">
        <v>100100</v>
      </c>
      <c r="C6" s="48" t="s">
        <v>33</v>
      </c>
      <c r="D6" s="25"/>
      <c r="E6" s="53"/>
      <c r="F6" s="8"/>
      <c r="G6" s="7"/>
      <c r="H6" s="7"/>
      <c r="I6" s="7"/>
      <c r="J6" s="14"/>
      <c r="K6" s="27"/>
      <c r="L6" s="76"/>
      <c r="M6" s="76"/>
      <c r="N6" s="76"/>
      <c r="O6" s="76"/>
      <c r="P6" s="77">
        <f t="shared" ref="P6:P69" si="0">SUM(L6:O6)</f>
        <v>0</v>
      </c>
      <c r="Q6" s="31"/>
      <c r="S6" s="9"/>
      <c r="T6" s="10"/>
      <c r="U6" s="25"/>
      <c r="V6" s="25"/>
      <c r="W6" s="28"/>
      <c r="X6" s="29"/>
      <c r="Y6" s="25"/>
      <c r="Z6" s="26"/>
    </row>
    <row r="7" spans="1:28" ht="20.399999999999999" x14ac:dyDescent="0.3">
      <c r="A7" s="66" t="s">
        <v>13</v>
      </c>
      <c r="B7" s="66"/>
      <c r="C7" s="66" t="s">
        <v>155</v>
      </c>
      <c r="D7" s="66"/>
      <c r="E7" s="66"/>
      <c r="F7" s="66"/>
      <c r="G7" s="66"/>
      <c r="H7" s="66"/>
      <c r="I7" s="66"/>
      <c r="J7" s="66"/>
      <c r="K7" s="66"/>
      <c r="L7" s="78">
        <v>0</v>
      </c>
      <c r="M7" s="73">
        <v>135.85597000000001</v>
      </c>
      <c r="N7" s="73">
        <v>0</v>
      </c>
      <c r="O7" s="73">
        <v>0</v>
      </c>
      <c r="P7" s="73">
        <f t="shared" si="0"/>
        <v>135.85597000000001</v>
      </c>
      <c r="Q7" s="73">
        <f>+P7</f>
        <v>135.85597000000001</v>
      </c>
      <c r="R7" s="70">
        <v>135.85597000000001</v>
      </c>
      <c r="S7" s="66"/>
      <c r="T7" s="10"/>
      <c r="U7" s="25"/>
      <c r="V7" s="25"/>
      <c r="W7" s="25"/>
      <c r="X7" s="25"/>
      <c r="Y7" s="25"/>
      <c r="Z7" s="25"/>
    </row>
    <row r="8" spans="1:28" ht="15" customHeight="1" x14ac:dyDescent="0.3">
      <c r="A8" s="102">
        <v>2</v>
      </c>
      <c r="B8" s="42">
        <v>200100</v>
      </c>
      <c r="C8" s="48" t="s">
        <v>111</v>
      </c>
      <c r="D8" s="15"/>
      <c r="E8" s="54" t="s">
        <v>26</v>
      </c>
      <c r="F8" s="13">
        <v>1</v>
      </c>
      <c r="G8" s="12">
        <v>0</v>
      </c>
      <c r="H8" s="44">
        <v>1</v>
      </c>
      <c r="I8" s="12">
        <v>0</v>
      </c>
      <c r="J8" s="12">
        <v>0</v>
      </c>
      <c r="K8" s="27">
        <v>35.855969999999999</v>
      </c>
      <c r="L8" s="79">
        <v>0</v>
      </c>
      <c r="M8" s="79">
        <v>35.855969999999999</v>
      </c>
      <c r="N8" s="79">
        <v>0</v>
      </c>
      <c r="O8" s="79">
        <v>0</v>
      </c>
      <c r="P8" s="80">
        <f t="shared" si="0"/>
        <v>35.855969999999999</v>
      </c>
      <c r="Q8" s="31">
        <v>35.855969999999999</v>
      </c>
      <c r="R8" s="31">
        <v>35.855969999999999</v>
      </c>
      <c r="S8" s="9"/>
      <c r="T8" s="10"/>
      <c r="U8" s="25"/>
      <c r="V8" s="25"/>
      <c r="W8" s="25"/>
      <c r="X8" s="25"/>
      <c r="Y8" s="25"/>
      <c r="Z8" s="25"/>
    </row>
    <row r="9" spans="1:28" ht="15" customHeight="1" x14ac:dyDescent="0.3">
      <c r="A9" s="18"/>
      <c r="B9" s="42" t="s">
        <v>35</v>
      </c>
      <c r="C9" s="48" t="s">
        <v>36</v>
      </c>
      <c r="D9" s="15"/>
      <c r="E9" s="54" t="s">
        <v>26</v>
      </c>
      <c r="F9" s="13">
        <v>1</v>
      </c>
      <c r="G9" s="12">
        <v>0</v>
      </c>
      <c r="H9" s="44">
        <v>1</v>
      </c>
      <c r="I9" s="12">
        <v>0</v>
      </c>
      <c r="J9" s="12">
        <v>0</v>
      </c>
      <c r="K9" s="27">
        <v>100</v>
      </c>
      <c r="L9" s="79">
        <v>0</v>
      </c>
      <c r="M9" s="79">
        <v>100</v>
      </c>
      <c r="N9" s="79">
        <v>0</v>
      </c>
      <c r="O9" s="79">
        <v>0</v>
      </c>
      <c r="P9" s="80">
        <f t="shared" si="0"/>
        <v>100</v>
      </c>
      <c r="Q9" s="31">
        <v>100</v>
      </c>
      <c r="R9" s="31">
        <v>100</v>
      </c>
      <c r="S9" s="9"/>
      <c r="T9" s="10"/>
      <c r="U9" s="25"/>
      <c r="V9" s="25"/>
      <c r="W9" s="25"/>
      <c r="X9" s="25"/>
      <c r="Y9" s="25"/>
      <c r="Z9" s="25"/>
    </row>
    <row r="10" spans="1:28" ht="25.2" customHeight="1" x14ac:dyDescent="0.3">
      <c r="A10" s="66" t="s">
        <v>14</v>
      </c>
      <c r="B10" s="66"/>
      <c r="C10" s="66" t="s">
        <v>156</v>
      </c>
      <c r="D10" s="95"/>
      <c r="E10" s="66"/>
      <c r="F10" s="66"/>
      <c r="G10" s="66"/>
      <c r="H10" s="66"/>
      <c r="I10" s="66"/>
      <c r="J10" s="66"/>
      <c r="K10" s="66"/>
      <c r="L10" s="73">
        <f>SUM(L11:L50)</f>
        <v>78549.585040189908</v>
      </c>
      <c r="M10" s="73">
        <f t="shared" ref="M10:N10" si="1">SUM(M11:M50)</f>
        <v>86633.348953724722</v>
      </c>
      <c r="N10" s="73">
        <f t="shared" si="1"/>
        <v>78268.758006749384</v>
      </c>
      <c r="O10" s="73">
        <f>SUM(O11:O50)</f>
        <v>84003.447596915648</v>
      </c>
      <c r="P10" s="73">
        <f>SUM(P11:P50)</f>
        <v>327455.13959757972</v>
      </c>
      <c r="Q10" s="70">
        <f>SUM(Q11:Q50)</f>
        <v>327456.16812557966</v>
      </c>
      <c r="R10" s="70">
        <f t="shared" ref="R10" si="2">SUM(R11:R50)</f>
        <v>327456.16812557966</v>
      </c>
      <c r="S10" s="66"/>
      <c r="T10" s="10"/>
      <c r="U10" s="25"/>
      <c r="V10" s="25"/>
      <c r="W10" s="25"/>
      <c r="X10" s="25"/>
      <c r="Y10" s="25"/>
      <c r="Z10" s="25"/>
    </row>
    <row r="11" spans="1:28" ht="33.6" customHeight="1" thickBot="1" x14ac:dyDescent="0.35">
      <c r="A11" s="103">
        <v>3</v>
      </c>
      <c r="B11" s="98" t="s">
        <v>37</v>
      </c>
      <c r="C11" s="49" t="s">
        <v>38</v>
      </c>
      <c r="D11" s="55" t="s">
        <v>137</v>
      </c>
      <c r="E11" s="56" t="s">
        <v>138</v>
      </c>
      <c r="F11" s="13">
        <v>4</v>
      </c>
      <c r="G11" s="12">
        <v>1</v>
      </c>
      <c r="H11" s="12">
        <v>1</v>
      </c>
      <c r="I11" s="12">
        <v>1</v>
      </c>
      <c r="J11" s="12">
        <v>1</v>
      </c>
      <c r="K11" s="27">
        <v>175</v>
      </c>
      <c r="L11" s="79">
        <f>+G11*$K11</f>
        <v>175</v>
      </c>
      <c r="M11" s="79">
        <f t="shared" ref="M11:O11" si="3">+H11*$K11</f>
        <v>175</v>
      </c>
      <c r="N11" s="79">
        <f t="shared" si="3"/>
        <v>175</v>
      </c>
      <c r="O11" s="79">
        <f t="shared" si="3"/>
        <v>175</v>
      </c>
      <c r="P11" s="81">
        <f t="shared" si="0"/>
        <v>700</v>
      </c>
      <c r="Q11" s="31">
        <v>700</v>
      </c>
      <c r="R11" s="31">
        <v>700</v>
      </c>
    </row>
    <row r="12" spans="1:28" ht="15" customHeight="1" thickBot="1" x14ac:dyDescent="0.35">
      <c r="A12" s="103">
        <v>3</v>
      </c>
      <c r="B12" s="42" t="s">
        <v>39</v>
      </c>
      <c r="C12" s="50" t="s">
        <v>40</v>
      </c>
      <c r="D12" s="25"/>
      <c r="E12" s="11" t="s">
        <v>30</v>
      </c>
      <c r="F12" s="13">
        <v>4</v>
      </c>
      <c r="G12" s="12">
        <v>1</v>
      </c>
      <c r="H12" s="12">
        <v>1</v>
      </c>
      <c r="I12" s="12">
        <v>1</v>
      </c>
      <c r="J12" s="12">
        <v>1</v>
      </c>
      <c r="K12" s="27">
        <v>172</v>
      </c>
      <c r="L12" s="79">
        <f t="shared" ref="L12:L50" si="4">+G12*$K12</f>
        <v>172</v>
      </c>
      <c r="M12" s="79">
        <f t="shared" ref="M12:M50" si="5">+H12*$K12</f>
        <v>172</v>
      </c>
      <c r="N12" s="79">
        <f t="shared" ref="N12:N50" si="6">+I12*$K12</f>
        <v>172</v>
      </c>
      <c r="O12" s="79">
        <f t="shared" ref="O12:O50" si="7">+J12*$K12</f>
        <v>172</v>
      </c>
      <c r="P12" s="81">
        <f t="shared" si="0"/>
        <v>688</v>
      </c>
      <c r="Q12" s="31">
        <v>688.2</v>
      </c>
      <c r="R12" s="31">
        <v>688.2</v>
      </c>
    </row>
    <row r="13" spans="1:28" ht="15" customHeight="1" thickBot="1" x14ac:dyDescent="0.35">
      <c r="A13" s="103">
        <v>3</v>
      </c>
      <c r="B13" s="42" t="s">
        <v>41</v>
      </c>
      <c r="C13" s="51" t="s">
        <v>42</v>
      </c>
      <c r="D13" s="25"/>
      <c r="E13" s="11" t="s">
        <v>30</v>
      </c>
      <c r="F13" s="13">
        <v>4</v>
      </c>
      <c r="G13" s="12">
        <v>1</v>
      </c>
      <c r="H13" s="12">
        <v>1</v>
      </c>
      <c r="I13" s="12">
        <v>1</v>
      </c>
      <c r="J13" s="12">
        <v>1</v>
      </c>
      <c r="K13" s="27">
        <v>0</v>
      </c>
      <c r="L13" s="79">
        <f t="shared" si="4"/>
        <v>0</v>
      </c>
      <c r="M13" s="79">
        <f t="shared" si="5"/>
        <v>0</v>
      </c>
      <c r="N13" s="79">
        <f t="shared" si="6"/>
        <v>0</v>
      </c>
      <c r="O13" s="79">
        <f t="shared" si="7"/>
        <v>0</v>
      </c>
      <c r="P13" s="81">
        <f t="shared" si="0"/>
        <v>0</v>
      </c>
      <c r="Q13" s="31">
        <v>0</v>
      </c>
      <c r="R13" s="31">
        <v>0</v>
      </c>
    </row>
    <row r="14" spans="1:28" ht="15" customHeight="1" thickBot="1" x14ac:dyDescent="0.35">
      <c r="A14" s="103">
        <v>3</v>
      </c>
      <c r="B14" s="42" t="s">
        <v>43</v>
      </c>
      <c r="C14" s="51" t="s">
        <v>44</v>
      </c>
      <c r="D14" s="25"/>
      <c r="E14" s="11" t="s">
        <v>30</v>
      </c>
      <c r="F14" s="13">
        <v>4</v>
      </c>
      <c r="G14" s="12">
        <v>1</v>
      </c>
      <c r="H14" s="12">
        <v>1</v>
      </c>
      <c r="I14" s="12">
        <v>1</v>
      </c>
      <c r="J14" s="12">
        <v>1</v>
      </c>
      <c r="K14" s="27">
        <v>0</v>
      </c>
      <c r="L14" s="79">
        <f t="shared" si="4"/>
        <v>0</v>
      </c>
      <c r="M14" s="79">
        <f t="shared" si="5"/>
        <v>0</v>
      </c>
      <c r="N14" s="79">
        <f t="shared" si="6"/>
        <v>0</v>
      </c>
      <c r="O14" s="79">
        <f t="shared" si="7"/>
        <v>0</v>
      </c>
      <c r="P14" s="81">
        <f t="shared" si="0"/>
        <v>0</v>
      </c>
      <c r="Q14" s="31">
        <v>0</v>
      </c>
      <c r="R14" s="31">
        <v>0</v>
      </c>
    </row>
    <row r="15" spans="1:28" ht="15" customHeight="1" thickBot="1" x14ac:dyDescent="0.35">
      <c r="A15" s="103">
        <v>3</v>
      </c>
      <c r="B15" s="64" t="s">
        <v>45</v>
      </c>
      <c r="C15" s="65" t="s">
        <v>46</v>
      </c>
      <c r="D15" s="83"/>
      <c r="E15" s="84" t="s">
        <v>30</v>
      </c>
      <c r="F15" s="85">
        <v>4</v>
      </c>
      <c r="G15" s="86">
        <v>1</v>
      </c>
      <c r="H15" s="86">
        <v>1</v>
      </c>
      <c r="I15" s="86">
        <v>1</v>
      </c>
      <c r="J15" s="86">
        <v>1</v>
      </c>
      <c r="K15" s="92">
        <v>8000</v>
      </c>
      <c r="L15" s="88">
        <f t="shared" si="4"/>
        <v>8000</v>
      </c>
      <c r="M15" s="88">
        <f t="shared" si="5"/>
        <v>8000</v>
      </c>
      <c r="N15" s="88">
        <f t="shared" si="6"/>
        <v>8000</v>
      </c>
      <c r="O15" s="88">
        <f t="shared" si="7"/>
        <v>8000</v>
      </c>
      <c r="P15" s="89">
        <f t="shared" si="0"/>
        <v>32000</v>
      </c>
      <c r="Q15" s="93">
        <v>32000</v>
      </c>
      <c r="R15" s="93">
        <v>32000</v>
      </c>
      <c r="S15" s="91"/>
    </row>
    <row r="16" spans="1:28" ht="15" customHeight="1" thickBot="1" x14ac:dyDescent="0.35">
      <c r="A16" s="103">
        <v>3</v>
      </c>
      <c r="B16" s="42" t="s">
        <v>47</v>
      </c>
      <c r="C16" s="50" t="s">
        <v>48</v>
      </c>
      <c r="D16" s="25"/>
      <c r="E16" s="11" t="s">
        <v>31</v>
      </c>
      <c r="F16" s="13">
        <v>12</v>
      </c>
      <c r="G16" s="12">
        <v>3</v>
      </c>
      <c r="H16" s="12">
        <v>3</v>
      </c>
      <c r="I16" s="12">
        <v>3</v>
      </c>
      <c r="J16" s="12">
        <v>3</v>
      </c>
      <c r="K16" s="27">
        <v>37.5</v>
      </c>
      <c r="L16" s="79">
        <f t="shared" si="4"/>
        <v>112.5</v>
      </c>
      <c r="M16" s="79">
        <f t="shared" si="5"/>
        <v>112.5</v>
      </c>
      <c r="N16" s="79">
        <f t="shared" si="6"/>
        <v>112.5</v>
      </c>
      <c r="O16" s="79">
        <f t="shared" si="7"/>
        <v>112.5</v>
      </c>
      <c r="P16" s="81">
        <f t="shared" si="0"/>
        <v>450</v>
      </c>
      <c r="Q16" s="31">
        <v>450</v>
      </c>
      <c r="R16" s="31">
        <v>450</v>
      </c>
    </row>
    <row r="17" spans="1:18" ht="15" customHeight="1" thickBot="1" x14ac:dyDescent="0.35">
      <c r="A17" s="103">
        <v>3</v>
      </c>
      <c r="B17" s="42" t="s">
        <v>49</v>
      </c>
      <c r="C17" s="52" t="s">
        <v>114</v>
      </c>
      <c r="D17" s="25"/>
      <c r="E17" s="11" t="s">
        <v>28</v>
      </c>
      <c r="F17" s="13">
        <v>1</v>
      </c>
      <c r="G17" s="12">
        <v>1</v>
      </c>
      <c r="H17" s="12">
        <v>0</v>
      </c>
      <c r="I17" s="12">
        <v>0</v>
      </c>
      <c r="J17" s="12">
        <v>0</v>
      </c>
      <c r="K17" s="27">
        <v>1000</v>
      </c>
      <c r="L17" s="79">
        <f t="shared" si="4"/>
        <v>1000</v>
      </c>
      <c r="M17" s="79">
        <f t="shared" si="5"/>
        <v>0</v>
      </c>
      <c r="N17" s="79">
        <f t="shared" si="6"/>
        <v>0</v>
      </c>
      <c r="O17" s="79">
        <f t="shared" si="7"/>
        <v>0</v>
      </c>
      <c r="P17" s="81">
        <f t="shared" si="0"/>
        <v>1000</v>
      </c>
      <c r="Q17" s="31">
        <v>1000</v>
      </c>
      <c r="R17" s="31">
        <v>1000</v>
      </c>
    </row>
    <row r="18" spans="1:18" ht="15" customHeight="1" thickBot="1" x14ac:dyDescent="0.35">
      <c r="A18" s="103">
        <v>3</v>
      </c>
      <c r="B18" s="42" t="s">
        <v>50</v>
      </c>
      <c r="C18" s="59" t="s">
        <v>115</v>
      </c>
      <c r="D18" s="25"/>
      <c r="E18" s="11" t="s">
        <v>28</v>
      </c>
      <c r="F18" s="13">
        <v>1</v>
      </c>
      <c r="G18" s="12">
        <v>1</v>
      </c>
      <c r="H18" s="12">
        <v>0</v>
      </c>
      <c r="I18" s="12"/>
      <c r="J18" s="12">
        <v>0</v>
      </c>
      <c r="K18" s="27">
        <v>750</v>
      </c>
      <c r="L18" s="79">
        <f t="shared" si="4"/>
        <v>750</v>
      </c>
      <c r="M18" s="79">
        <f t="shared" si="5"/>
        <v>0</v>
      </c>
      <c r="N18" s="79">
        <f t="shared" si="6"/>
        <v>0</v>
      </c>
      <c r="O18" s="79">
        <f t="shared" si="7"/>
        <v>0</v>
      </c>
      <c r="P18" s="81">
        <f t="shared" si="0"/>
        <v>750</v>
      </c>
      <c r="Q18" s="31">
        <v>750</v>
      </c>
      <c r="R18" s="31">
        <v>750</v>
      </c>
    </row>
    <row r="19" spans="1:18" ht="15" customHeight="1" thickBot="1" x14ac:dyDescent="0.35">
      <c r="A19" s="103">
        <v>3</v>
      </c>
      <c r="B19" s="42" t="s">
        <v>51</v>
      </c>
      <c r="C19" s="59" t="s">
        <v>116</v>
      </c>
      <c r="D19" s="25"/>
      <c r="E19" s="11" t="s">
        <v>28</v>
      </c>
      <c r="F19" s="13">
        <v>1</v>
      </c>
      <c r="G19" s="12">
        <v>0</v>
      </c>
      <c r="H19" s="12">
        <v>0</v>
      </c>
      <c r="I19" s="12">
        <v>1</v>
      </c>
      <c r="J19" s="12">
        <v>0</v>
      </c>
      <c r="K19" s="27">
        <v>200</v>
      </c>
      <c r="L19" s="79">
        <f t="shared" si="4"/>
        <v>0</v>
      </c>
      <c r="M19" s="79">
        <f t="shared" si="5"/>
        <v>0</v>
      </c>
      <c r="N19" s="79">
        <f t="shared" si="6"/>
        <v>200</v>
      </c>
      <c r="O19" s="79">
        <f t="shared" si="7"/>
        <v>0</v>
      </c>
      <c r="P19" s="81">
        <f t="shared" si="0"/>
        <v>200</v>
      </c>
      <c r="Q19" s="31">
        <v>200</v>
      </c>
      <c r="R19" s="31">
        <v>200</v>
      </c>
    </row>
    <row r="20" spans="1:18" ht="15" customHeight="1" thickBot="1" x14ac:dyDescent="0.35">
      <c r="A20" s="103">
        <v>3</v>
      </c>
      <c r="B20" s="42" t="s">
        <v>52</v>
      </c>
      <c r="C20" s="59" t="s">
        <v>117</v>
      </c>
      <c r="D20" s="25"/>
      <c r="E20" s="11" t="s">
        <v>28</v>
      </c>
      <c r="F20" s="13">
        <v>1</v>
      </c>
      <c r="G20" s="12">
        <v>1</v>
      </c>
      <c r="H20" s="12">
        <v>0</v>
      </c>
      <c r="I20" s="12">
        <v>0</v>
      </c>
      <c r="J20" s="12">
        <v>0</v>
      </c>
      <c r="K20" s="27">
        <v>750</v>
      </c>
      <c r="L20" s="79">
        <f t="shared" si="4"/>
        <v>750</v>
      </c>
      <c r="M20" s="79">
        <f t="shared" si="5"/>
        <v>0</v>
      </c>
      <c r="N20" s="79">
        <f t="shared" si="6"/>
        <v>0</v>
      </c>
      <c r="O20" s="79">
        <f t="shared" si="7"/>
        <v>0</v>
      </c>
      <c r="P20" s="81">
        <f t="shared" si="0"/>
        <v>750</v>
      </c>
      <c r="Q20" s="31">
        <v>750</v>
      </c>
      <c r="R20" s="31">
        <v>750</v>
      </c>
    </row>
    <row r="21" spans="1:18" ht="15" customHeight="1" thickBot="1" x14ac:dyDescent="0.35">
      <c r="A21" s="103">
        <v>3</v>
      </c>
      <c r="B21" s="42" t="s">
        <v>53</v>
      </c>
      <c r="C21" s="59" t="s">
        <v>118</v>
      </c>
      <c r="D21" s="25"/>
      <c r="E21" s="11" t="s">
        <v>28</v>
      </c>
      <c r="F21" s="35">
        <v>0</v>
      </c>
      <c r="G21" s="12"/>
      <c r="H21" s="12"/>
      <c r="I21" s="12"/>
      <c r="J21" s="12"/>
      <c r="K21" s="27"/>
      <c r="L21" s="79"/>
      <c r="M21" s="79"/>
      <c r="N21" s="79"/>
      <c r="O21" s="79"/>
      <c r="P21" s="81"/>
      <c r="Q21" s="31"/>
      <c r="R21" s="31">
        <v>0</v>
      </c>
    </row>
    <row r="22" spans="1:18" ht="15" customHeight="1" thickBot="1" x14ac:dyDescent="0.35">
      <c r="A22" s="103">
        <v>3</v>
      </c>
      <c r="B22" s="42" t="s">
        <v>54</v>
      </c>
      <c r="C22" s="59" t="s">
        <v>119</v>
      </c>
      <c r="D22" s="25"/>
      <c r="E22" s="11" t="s">
        <v>28</v>
      </c>
      <c r="F22" s="13">
        <v>1</v>
      </c>
      <c r="G22" s="12">
        <v>0</v>
      </c>
      <c r="H22" s="12">
        <v>0.5</v>
      </c>
      <c r="I22" s="12">
        <v>0.5</v>
      </c>
      <c r="J22" s="12">
        <v>0</v>
      </c>
      <c r="K22" s="27">
        <v>6000</v>
      </c>
      <c r="L22" s="79">
        <f t="shared" si="4"/>
        <v>0</v>
      </c>
      <c r="M22" s="79">
        <f t="shared" si="5"/>
        <v>3000</v>
      </c>
      <c r="N22" s="79">
        <f t="shared" si="6"/>
        <v>3000</v>
      </c>
      <c r="O22" s="79">
        <f t="shared" si="7"/>
        <v>0</v>
      </c>
      <c r="P22" s="81">
        <f t="shared" si="0"/>
        <v>6000</v>
      </c>
      <c r="Q22" s="31">
        <v>6000</v>
      </c>
      <c r="R22" s="31">
        <v>6000</v>
      </c>
    </row>
    <row r="23" spans="1:18" ht="15" customHeight="1" thickBot="1" x14ac:dyDescent="0.35">
      <c r="A23" s="103">
        <v>3</v>
      </c>
      <c r="B23" s="42" t="s">
        <v>55</v>
      </c>
      <c r="C23" s="59" t="s">
        <v>120</v>
      </c>
      <c r="D23" s="25"/>
      <c r="E23" s="11" t="s">
        <v>28</v>
      </c>
      <c r="F23" s="35">
        <v>0</v>
      </c>
      <c r="G23" s="12"/>
      <c r="H23" s="12"/>
      <c r="I23" s="12"/>
      <c r="J23" s="12"/>
      <c r="K23" s="27"/>
      <c r="L23" s="79">
        <f t="shared" si="4"/>
        <v>0</v>
      </c>
      <c r="M23" s="79">
        <f t="shared" si="5"/>
        <v>0</v>
      </c>
      <c r="N23" s="79">
        <f t="shared" si="6"/>
        <v>0</v>
      </c>
      <c r="O23" s="79">
        <f t="shared" si="7"/>
        <v>0</v>
      </c>
      <c r="P23" s="81">
        <f t="shared" si="0"/>
        <v>0</v>
      </c>
      <c r="Q23" s="31"/>
      <c r="R23" s="31">
        <v>0</v>
      </c>
    </row>
    <row r="24" spans="1:18" ht="15" customHeight="1" thickBot="1" x14ac:dyDescent="0.35">
      <c r="A24" s="103">
        <v>3</v>
      </c>
      <c r="B24" s="42" t="s">
        <v>56</v>
      </c>
      <c r="C24" s="59" t="s">
        <v>121</v>
      </c>
      <c r="D24" s="25"/>
      <c r="E24" s="11" t="s">
        <v>30</v>
      </c>
      <c r="F24" s="13">
        <v>4</v>
      </c>
      <c r="G24" s="60">
        <v>0.36</v>
      </c>
      <c r="H24" s="60">
        <v>1.7170000000000001</v>
      </c>
      <c r="I24" s="60">
        <v>0.187</v>
      </c>
      <c r="J24" s="60">
        <v>1.7357</v>
      </c>
      <c r="K24" s="63">
        <v>1250</v>
      </c>
      <c r="L24" s="79">
        <f t="shared" si="4"/>
        <v>450</v>
      </c>
      <c r="M24" s="79">
        <f t="shared" si="5"/>
        <v>2146.25</v>
      </c>
      <c r="N24" s="79">
        <f t="shared" si="6"/>
        <v>233.75</v>
      </c>
      <c r="O24" s="79">
        <f t="shared" si="7"/>
        <v>2169.625</v>
      </c>
      <c r="P24" s="81">
        <f t="shared" si="0"/>
        <v>4999.625</v>
      </c>
      <c r="Q24" s="31">
        <v>5000</v>
      </c>
      <c r="R24" s="31">
        <v>5000</v>
      </c>
    </row>
    <row r="25" spans="1:18" ht="15" customHeight="1" thickBot="1" x14ac:dyDescent="0.35">
      <c r="A25" s="103">
        <v>3</v>
      </c>
      <c r="B25" s="42" t="s">
        <v>57</v>
      </c>
      <c r="C25" s="59" t="s">
        <v>122</v>
      </c>
      <c r="D25" s="25"/>
      <c r="E25" s="11" t="s">
        <v>30</v>
      </c>
      <c r="F25" s="35">
        <v>0</v>
      </c>
      <c r="G25" s="38"/>
      <c r="H25" s="38"/>
      <c r="I25" s="38"/>
      <c r="J25" s="38"/>
      <c r="K25" s="27"/>
      <c r="L25" s="79">
        <f t="shared" si="4"/>
        <v>0</v>
      </c>
      <c r="M25" s="79">
        <f t="shared" si="5"/>
        <v>0</v>
      </c>
      <c r="N25" s="79">
        <f t="shared" si="6"/>
        <v>0</v>
      </c>
      <c r="O25" s="79">
        <f t="shared" si="7"/>
        <v>0</v>
      </c>
      <c r="P25" s="81">
        <f t="shared" si="0"/>
        <v>0</v>
      </c>
      <c r="Q25" s="31"/>
      <c r="R25" s="31">
        <v>0</v>
      </c>
    </row>
    <row r="26" spans="1:18" ht="15" customHeight="1" thickBot="1" x14ac:dyDescent="0.35">
      <c r="A26" s="103">
        <v>3</v>
      </c>
      <c r="B26" s="42" t="s">
        <v>58</v>
      </c>
      <c r="C26" s="59" t="s">
        <v>123</v>
      </c>
      <c r="D26" s="25"/>
      <c r="E26" s="54" t="s">
        <v>30</v>
      </c>
      <c r="F26" s="12">
        <v>4</v>
      </c>
      <c r="G26" s="60">
        <v>0.8</v>
      </c>
      <c r="H26" s="60">
        <v>1.1299999999999999</v>
      </c>
      <c r="I26" s="60">
        <v>0.91</v>
      </c>
      <c r="J26" s="60">
        <v>1.1599999999999999</v>
      </c>
      <c r="K26" s="62">
        <v>144.09485849999999</v>
      </c>
      <c r="L26" s="79">
        <f t="shared" si="4"/>
        <v>115.27588679999999</v>
      </c>
      <c r="M26" s="79">
        <f t="shared" si="5"/>
        <v>162.82719010499997</v>
      </c>
      <c r="N26" s="79">
        <f t="shared" si="6"/>
        <v>131.12632123500001</v>
      </c>
      <c r="O26" s="79">
        <f t="shared" si="7"/>
        <v>167.15003585999997</v>
      </c>
      <c r="P26" s="81">
        <f t="shared" si="0"/>
        <v>576.37943399999995</v>
      </c>
      <c r="Q26" s="31">
        <v>576.37943399999995</v>
      </c>
      <c r="R26" s="31">
        <v>576.37943399999995</v>
      </c>
    </row>
    <row r="27" spans="1:18" ht="15" customHeight="1" thickBot="1" x14ac:dyDescent="0.35">
      <c r="A27" s="103">
        <v>3</v>
      </c>
      <c r="B27" s="42" t="s">
        <v>59</v>
      </c>
      <c r="C27" s="59" t="s">
        <v>124</v>
      </c>
      <c r="D27" s="25"/>
      <c r="E27" s="54" t="s">
        <v>30</v>
      </c>
      <c r="F27" s="12">
        <v>4</v>
      </c>
      <c r="G27" s="44">
        <v>1</v>
      </c>
      <c r="H27" s="44">
        <v>1</v>
      </c>
      <c r="I27" s="44">
        <v>1</v>
      </c>
      <c r="J27" s="44">
        <v>1</v>
      </c>
      <c r="K27" s="27">
        <v>12333.9880125</v>
      </c>
      <c r="L27" s="79">
        <f t="shared" si="4"/>
        <v>12333.9880125</v>
      </c>
      <c r="M27" s="79">
        <f t="shared" si="5"/>
        <v>12333.9880125</v>
      </c>
      <c r="N27" s="79">
        <f t="shared" si="6"/>
        <v>12333.9880125</v>
      </c>
      <c r="O27" s="79">
        <f t="shared" si="7"/>
        <v>12333.9880125</v>
      </c>
      <c r="P27" s="81">
        <f t="shared" si="0"/>
        <v>49335.95205</v>
      </c>
      <c r="Q27" s="31">
        <v>49335.95205</v>
      </c>
      <c r="R27" s="31">
        <v>49335.95205</v>
      </c>
    </row>
    <row r="28" spans="1:18" ht="15" customHeight="1" thickBot="1" x14ac:dyDescent="0.35">
      <c r="A28" s="103">
        <v>3</v>
      </c>
      <c r="B28" s="42" t="s">
        <v>60</v>
      </c>
      <c r="C28" s="59" t="s">
        <v>125</v>
      </c>
      <c r="D28" s="25"/>
      <c r="E28" s="54" t="s">
        <v>30</v>
      </c>
      <c r="F28" s="12">
        <v>4</v>
      </c>
      <c r="G28" s="60">
        <v>0.9</v>
      </c>
      <c r="H28" s="60">
        <v>1.27</v>
      </c>
      <c r="I28" s="60">
        <v>0.99</v>
      </c>
      <c r="J28" s="60">
        <v>0.84</v>
      </c>
      <c r="K28" s="27">
        <v>72.5</v>
      </c>
      <c r="L28" s="79">
        <f t="shared" si="4"/>
        <v>65.25</v>
      </c>
      <c r="M28" s="79">
        <f t="shared" si="5"/>
        <v>92.075000000000003</v>
      </c>
      <c r="N28" s="79">
        <f t="shared" si="6"/>
        <v>71.775000000000006</v>
      </c>
      <c r="O28" s="79">
        <f t="shared" si="7"/>
        <v>60.9</v>
      </c>
      <c r="P28" s="81">
        <f t="shared" si="0"/>
        <v>290</v>
      </c>
      <c r="Q28" s="31">
        <v>290</v>
      </c>
      <c r="R28" s="31">
        <v>290</v>
      </c>
    </row>
    <row r="29" spans="1:18" ht="15" customHeight="1" thickBot="1" x14ac:dyDescent="0.35">
      <c r="A29" s="103">
        <v>3</v>
      </c>
      <c r="B29" s="42" t="s">
        <v>61</v>
      </c>
      <c r="C29" s="59" t="s">
        <v>126</v>
      </c>
      <c r="D29" s="25"/>
      <c r="E29" s="11" t="s">
        <v>30</v>
      </c>
      <c r="F29" s="12">
        <v>4</v>
      </c>
      <c r="G29" s="44">
        <v>1</v>
      </c>
      <c r="H29" s="44">
        <v>1</v>
      </c>
      <c r="I29" s="44">
        <v>1</v>
      </c>
      <c r="J29" s="44">
        <v>1</v>
      </c>
      <c r="K29" s="27">
        <v>1010.75</v>
      </c>
      <c r="L29" s="79">
        <f t="shared" si="4"/>
        <v>1010.75</v>
      </c>
      <c r="M29" s="79">
        <f t="shared" si="5"/>
        <v>1010.75</v>
      </c>
      <c r="N29" s="79">
        <f t="shared" si="6"/>
        <v>1010.75</v>
      </c>
      <c r="O29" s="79">
        <f t="shared" si="7"/>
        <v>1010.75</v>
      </c>
      <c r="P29" s="81">
        <f t="shared" si="0"/>
        <v>4043</v>
      </c>
      <c r="Q29" s="31">
        <v>4043.8040219999998</v>
      </c>
      <c r="R29" s="31">
        <v>4043.8040219999998</v>
      </c>
    </row>
    <row r="30" spans="1:18" ht="15" customHeight="1" thickBot="1" x14ac:dyDescent="0.35">
      <c r="A30" s="103">
        <v>3</v>
      </c>
      <c r="B30" s="42" t="s">
        <v>62</v>
      </c>
      <c r="C30" s="59" t="s">
        <v>127</v>
      </c>
      <c r="D30" s="25"/>
      <c r="E30" s="11" t="s">
        <v>30</v>
      </c>
      <c r="F30" s="12">
        <v>4</v>
      </c>
      <c r="G30" s="44">
        <v>1</v>
      </c>
      <c r="H30" s="44">
        <v>1</v>
      </c>
      <c r="I30" s="44">
        <v>1</v>
      </c>
      <c r="J30" s="44">
        <v>1</v>
      </c>
      <c r="K30" s="27">
        <v>154</v>
      </c>
      <c r="L30" s="79">
        <f t="shared" si="4"/>
        <v>154</v>
      </c>
      <c r="M30" s="79">
        <f t="shared" si="5"/>
        <v>154</v>
      </c>
      <c r="N30" s="79">
        <f t="shared" si="6"/>
        <v>154</v>
      </c>
      <c r="O30" s="79">
        <f t="shared" si="7"/>
        <v>154</v>
      </c>
      <c r="P30" s="81">
        <f t="shared" si="0"/>
        <v>616</v>
      </c>
      <c r="Q30" s="31">
        <v>616</v>
      </c>
      <c r="R30" s="31">
        <v>616</v>
      </c>
    </row>
    <row r="31" spans="1:18" ht="15" customHeight="1" thickBot="1" x14ac:dyDescent="0.35">
      <c r="A31" s="103">
        <v>3</v>
      </c>
      <c r="B31" s="42" t="s">
        <v>63</v>
      </c>
      <c r="C31" s="59" t="s">
        <v>128</v>
      </c>
      <c r="D31" s="25"/>
      <c r="E31" s="11" t="s">
        <v>32</v>
      </c>
      <c r="F31" s="12"/>
      <c r="G31" s="12"/>
      <c r="H31" s="12"/>
      <c r="I31" s="12"/>
      <c r="J31" s="12"/>
      <c r="K31" s="27"/>
      <c r="L31" s="79">
        <f t="shared" si="4"/>
        <v>0</v>
      </c>
      <c r="M31" s="79">
        <f t="shared" si="5"/>
        <v>0</v>
      </c>
      <c r="N31" s="79">
        <f t="shared" si="6"/>
        <v>0</v>
      </c>
      <c r="O31" s="79">
        <f t="shared" si="7"/>
        <v>0</v>
      </c>
      <c r="P31" s="81">
        <f t="shared" si="0"/>
        <v>0</v>
      </c>
      <c r="Q31" s="31">
        <v>0</v>
      </c>
      <c r="R31" s="31">
        <v>0</v>
      </c>
    </row>
    <row r="32" spans="1:18" ht="15" customHeight="1" thickBot="1" x14ac:dyDescent="0.35">
      <c r="A32" s="103">
        <v>3</v>
      </c>
      <c r="B32" s="42" t="s">
        <v>64</v>
      </c>
      <c r="C32" s="59" t="s">
        <v>129</v>
      </c>
      <c r="D32" s="25"/>
      <c r="E32" s="11" t="s">
        <v>30</v>
      </c>
      <c r="F32" s="12">
        <v>4</v>
      </c>
      <c r="G32" s="12">
        <v>1</v>
      </c>
      <c r="H32" s="12">
        <v>1</v>
      </c>
      <c r="I32" s="12">
        <v>1</v>
      </c>
      <c r="J32" s="12">
        <v>1</v>
      </c>
      <c r="K32" s="27">
        <v>12.5</v>
      </c>
      <c r="L32" s="79">
        <f t="shared" si="4"/>
        <v>12.5</v>
      </c>
      <c r="M32" s="79">
        <f t="shared" si="5"/>
        <v>12.5</v>
      </c>
      <c r="N32" s="79">
        <f t="shared" si="6"/>
        <v>12.5</v>
      </c>
      <c r="O32" s="79">
        <f t="shared" si="7"/>
        <v>12.5</v>
      </c>
      <c r="P32" s="81">
        <f t="shared" si="0"/>
        <v>50</v>
      </c>
      <c r="Q32" s="31">
        <v>50</v>
      </c>
      <c r="R32" s="31">
        <v>50</v>
      </c>
    </row>
    <row r="33" spans="1:18" ht="15" customHeight="1" thickBot="1" x14ac:dyDescent="0.35">
      <c r="A33" s="103">
        <v>3</v>
      </c>
      <c r="B33" s="42" t="s">
        <v>65</v>
      </c>
      <c r="C33" s="59" t="s">
        <v>130</v>
      </c>
      <c r="D33" s="25"/>
      <c r="E33" s="11" t="s">
        <v>31</v>
      </c>
      <c r="F33" s="12">
        <v>12</v>
      </c>
      <c r="G33" s="12">
        <v>3</v>
      </c>
      <c r="H33" s="12">
        <v>3</v>
      </c>
      <c r="I33" s="12">
        <v>3</v>
      </c>
      <c r="J33" s="12">
        <v>3</v>
      </c>
      <c r="K33" s="27">
        <v>41.666666666666664</v>
      </c>
      <c r="L33" s="79">
        <f t="shared" si="4"/>
        <v>125</v>
      </c>
      <c r="M33" s="79">
        <f t="shared" si="5"/>
        <v>125</v>
      </c>
      <c r="N33" s="79">
        <f t="shared" si="6"/>
        <v>125</v>
      </c>
      <c r="O33" s="79">
        <f t="shared" si="7"/>
        <v>125</v>
      </c>
      <c r="P33" s="81">
        <f t="shared" si="0"/>
        <v>500</v>
      </c>
      <c r="Q33" s="31">
        <v>500</v>
      </c>
      <c r="R33" s="31">
        <v>500</v>
      </c>
    </row>
    <row r="34" spans="1:18" ht="15" customHeight="1" thickBot="1" x14ac:dyDescent="0.35">
      <c r="A34" s="103">
        <v>3</v>
      </c>
      <c r="B34" s="42" t="s">
        <v>66</v>
      </c>
      <c r="C34" s="59" t="s">
        <v>131</v>
      </c>
      <c r="D34" s="25"/>
      <c r="E34" s="11" t="s">
        <v>31</v>
      </c>
      <c r="F34" s="12">
        <v>12</v>
      </c>
      <c r="G34" s="12">
        <v>3</v>
      </c>
      <c r="H34" s="12">
        <v>3</v>
      </c>
      <c r="I34" s="12">
        <v>3</v>
      </c>
      <c r="J34" s="12">
        <v>3</v>
      </c>
      <c r="K34" s="27">
        <v>58.333333333333336</v>
      </c>
      <c r="L34" s="79">
        <f t="shared" si="4"/>
        <v>175</v>
      </c>
      <c r="M34" s="79">
        <f t="shared" si="5"/>
        <v>175</v>
      </c>
      <c r="N34" s="79">
        <f t="shared" si="6"/>
        <v>175</v>
      </c>
      <c r="O34" s="79">
        <f t="shared" si="7"/>
        <v>175</v>
      </c>
      <c r="P34" s="81">
        <f t="shared" si="0"/>
        <v>700</v>
      </c>
      <c r="Q34" s="31">
        <v>700</v>
      </c>
      <c r="R34" s="31">
        <v>700</v>
      </c>
    </row>
    <row r="35" spans="1:18" ht="15" customHeight="1" thickBot="1" x14ac:dyDescent="0.35">
      <c r="A35" s="103">
        <v>3</v>
      </c>
      <c r="B35" s="42" t="s">
        <v>67</v>
      </c>
      <c r="C35" s="59" t="s">
        <v>152</v>
      </c>
      <c r="D35" s="25"/>
      <c r="E35" s="11" t="s">
        <v>30</v>
      </c>
      <c r="F35" s="12">
        <v>4</v>
      </c>
      <c r="G35" s="12">
        <v>1</v>
      </c>
      <c r="H35" s="12">
        <v>1</v>
      </c>
      <c r="I35" s="12">
        <v>1</v>
      </c>
      <c r="J35" s="12">
        <v>1</v>
      </c>
      <c r="K35" s="27">
        <v>250</v>
      </c>
      <c r="L35" s="79">
        <f t="shared" si="4"/>
        <v>250</v>
      </c>
      <c r="M35" s="79">
        <f t="shared" si="5"/>
        <v>250</v>
      </c>
      <c r="N35" s="79">
        <f t="shared" si="6"/>
        <v>250</v>
      </c>
      <c r="O35" s="79">
        <f t="shared" si="7"/>
        <v>250</v>
      </c>
      <c r="P35" s="81">
        <f t="shared" si="0"/>
        <v>1000</v>
      </c>
      <c r="Q35" s="31">
        <v>1000</v>
      </c>
      <c r="R35" s="31">
        <v>1000</v>
      </c>
    </row>
    <row r="36" spans="1:18" ht="15" customHeight="1" thickBot="1" x14ac:dyDescent="0.35">
      <c r="A36" s="103">
        <v>3</v>
      </c>
      <c r="B36" s="42" t="s">
        <v>68</v>
      </c>
      <c r="C36" s="59" t="s">
        <v>132</v>
      </c>
      <c r="D36" s="25"/>
      <c r="E36" s="11" t="s">
        <v>30</v>
      </c>
      <c r="F36" s="13">
        <v>4</v>
      </c>
      <c r="G36" s="12">
        <v>1</v>
      </c>
      <c r="H36" s="12">
        <v>1</v>
      </c>
      <c r="I36" s="12">
        <v>1</v>
      </c>
      <c r="J36" s="12">
        <v>1</v>
      </c>
      <c r="K36" s="27">
        <v>59.3</v>
      </c>
      <c r="L36" s="79">
        <f t="shared" si="4"/>
        <v>59.3</v>
      </c>
      <c r="M36" s="79">
        <f t="shared" si="5"/>
        <v>59.3</v>
      </c>
      <c r="N36" s="79">
        <f t="shared" si="6"/>
        <v>59.3</v>
      </c>
      <c r="O36" s="79">
        <f t="shared" si="7"/>
        <v>59.3</v>
      </c>
      <c r="P36" s="81">
        <f t="shared" si="0"/>
        <v>237.2</v>
      </c>
      <c r="Q36" s="31">
        <v>237.2</v>
      </c>
      <c r="R36" s="31">
        <v>237.2</v>
      </c>
    </row>
    <row r="37" spans="1:18" ht="15" customHeight="1" thickBot="1" x14ac:dyDescent="0.35">
      <c r="A37" s="103">
        <v>3</v>
      </c>
      <c r="B37" s="42" t="s">
        <v>69</v>
      </c>
      <c r="C37" s="59" t="s">
        <v>133</v>
      </c>
      <c r="D37" s="25"/>
      <c r="E37" s="11" t="s">
        <v>30</v>
      </c>
      <c r="F37" s="13">
        <v>4</v>
      </c>
      <c r="G37" s="12">
        <v>1</v>
      </c>
      <c r="H37" s="12">
        <v>1</v>
      </c>
      <c r="I37" s="12">
        <v>1</v>
      </c>
      <c r="J37" s="12">
        <v>1</v>
      </c>
      <c r="K37" s="27">
        <v>25</v>
      </c>
      <c r="L37" s="79">
        <f t="shared" si="4"/>
        <v>25</v>
      </c>
      <c r="M37" s="79">
        <f t="shared" si="5"/>
        <v>25</v>
      </c>
      <c r="N37" s="79">
        <f t="shared" si="6"/>
        <v>25</v>
      </c>
      <c r="O37" s="79">
        <f t="shared" si="7"/>
        <v>25</v>
      </c>
      <c r="P37" s="81">
        <f t="shared" si="0"/>
        <v>100</v>
      </c>
      <c r="Q37" s="31">
        <v>100</v>
      </c>
      <c r="R37" s="31">
        <v>100</v>
      </c>
    </row>
    <row r="38" spans="1:18" ht="15" customHeight="1" thickBot="1" x14ac:dyDescent="0.35">
      <c r="A38" s="103">
        <v>3</v>
      </c>
      <c r="B38" s="42" t="s">
        <v>70</v>
      </c>
      <c r="C38" s="59" t="s">
        <v>134</v>
      </c>
      <c r="D38" s="25"/>
      <c r="E38" s="11" t="s">
        <v>30</v>
      </c>
      <c r="F38" s="13">
        <v>4</v>
      </c>
      <c r="G38" s="12">
        <v>1</v>
      </c>
      <c r="H38" s="12">
        <v>1</v>
      </c>
      <c r="I38" s="12">
        <v>1</v>
      </c>
      <c r="J38" s="12">
        <v>1</v>
      </c>
      <c r="K38" s="27">
        <v>7.5</v>
      </c>
      <c r="L38" s="79">
        <f t="shared" si="4"/>
        <v>7.5</v>
      </c>
      <c r="M38" s="79">
        <f t="shared" si="5"/>
        <v>7.5</v>
      </c>
      <c r="N38" s="79">
        <f t="shared" si="6"/>
        <v>7.5</v>
      </c>
      <c r="O38" s="79">
        <f t="shared" si="7"/>
        <v>7.5</v>
      </c>
      <c r="P38" s="81">
        <f t="shared" si="0"/>
        <v>30</v>
      </c>
      <c r="Q38" s="31">
        <v>30</v>
      </c>
      <c r="R38" s="31">
        <v>30</v>
      </c>
    </row>
    <row r="39" spans="1:18" ht="15" customHeight="1" thickBot="1" x14ac:dyDescent="0.35">
      <c r="A39" s="103">
        <v>3</v>
      </c>
      <c r="B39" s="42">
        <v>300901</v>
      </c>
      <c r="C39" s="59" t="s">
        <v>141</v>
      </c>
      <c r="D39" s="25"/>
      <c r="E39" s="11"/>
      <c r="F39" s="12">
        <v>4</v>
      </c>
      <c r="G39" s="60">
        <v>1.1480999999999999</v>
      </c>
      <c r="H39" s="60">
        <v>0.97599999999999998</v>
      </c>
      <c r="I39" s="60">
        <v>0.64419999999999999</v>
      </c>
      <c r="J39" s="60">
        <v>1.2319</v>
      </c>
      <c r="K39" s="27">
        <v>2016.49837725</v>
      </c>
      <c r="L39" s="79">
        <f t="shared" si="4"/>
        <v>2315.1417869207248</v>
      </c>
      <c r="M39" s="79">
        <f t="shared" si="5"/>
        <v>1968.1024161959999</v>
      </c>
      <c r="N39" s="79">
        <f t="shared" si="6"/>
        <v>1299.02825462445</v>
      </c>
      <c r="O39" s="79">
        <f t="shared" si="7"/>
        <v>2484.1243509342748</v>
      </c>
      <c r="P39" s="81">
        <f t="shared" si="0"/>
        <v>8066.3968086754494</v>
      </c>
      <c r="Q39" s="37">
        <f>P39</f>
        <v>8066.3968086754494</v>
      </c>
      <c r="R39" s="37">
        <f>Q39</f>
        <v>8066.3968086754494</v>
      </c>
    </row>
    <row r="40" spans="1:18" ht="15" customHeight="1" thickBot="1" x14ac:dyDescent="0.35">
      <c r="A40" s="103">
        <v>3</v>
      </c>
      <c r="B40" s="42">
        <v>300902</v>
      </c>
      <c r="C40" s="59" t="s">
        <v>142</v>
      </c>
      <c r="D40" s="25"/>
      <c r="E40" s="11"/>
      <c r="F40" s="12">
        <v>4</v>
      </c>
      <c r="G40" s="60">
        <v>0.99919999999999998</v>
      </c>
      <c r="H40" s="60">
        <v>0.84950000000000003</v>
      </c>
      <c r="I40" s="60">
        <v>1.278</v>
      </c>
      <c r="J40" s="60">
        <v>0.873</v>
      </c>
      <c r="K40" s="32">
        <v>2265.6136525000002</v>
      </c>
      <c r="L40" s="79">
        <f t="shared" ref="L40" si="8">+G40*$K40</f>
        <v>2263.8011615780001</v>
      </c>
      <c r="M40" s="79">
        <f t="shared" ref="M40" si="9">+H40*$K40</f>
        <v>1924.6387977987501</v>
      </c>
      <c r="N40" s="79">
        <f t="shared" ref="N40" si="10">+I40*$K40</f>
        <v>2895.4542478950002</v>
      </c>
      <c r="O40" s="79">
        <f t="shared" ref="O40" si="11">+J40*$K40</f>
        <v>1977.8807186325002</v>
      </c>
      <c r="P40" s="81">
        <f t="shared" si="0"/>
        <v>9061.7749259042503</v>
      </c>
      <c r="Q40" s="37">
        <f>P40</f>
        <v>9061.7749259042503</v>
      </c>
      <c r="R40" s="37">
        <f>Q40</f>
        <v>9061.7749259042503</v>
      </c>
    </row>
    <row r="41" spans="1:18" ht="15" customHeight="1" thickBot="1" x14ac:dyDescent="0.35">
      <c r="A41" s="103">
        <v>3</v>
      </c>
      <c r="B41" s="42">
        <v>300903</v>
      </c>
      <c r="C41" s="59" t="s">
        <v>143</v>
      </c>
      <c r="D41" s="25"/>
      <c r="E41" s="11" t="s">
        <v>32</v>
      </c>
      <c r="F41" s="13">
        <v>12</v>
      </c>
      <c r="G41" s="12">
        <v>3</v>
      </c>
      <c r="H41" s="12">
        <v>3</v>
      </c>
      <c r="I41" s="12">
        <v>3</v>
      </c>
      <c r="J41" s="12">
        <v>3</v>
      </c>
      <c r="K41" s="27">
        <v>1250.8</v>
      </c>
      <c r="L41" s="79">
        <f t="shared" ref="L41:L43" si="12">+G41*$K41</f>
        <v>3752.3999999999996</v>
      </c>
      <c r="M41" s="79">
        <f t="shared" ref="M41:M43" si="13">+H41*$K41</f>
        <v>3752.3999999999996</v>
      </c>
      <c r="N41" s="79">
        <f t="shared" ref="N41:N43" si="14">+I41*$K41</f>
        <v>3752.3999999999996</v>
      </c>
      <c r="O41" s="79">
        <f t="shared" ref="O41:O43" si="15">+J41*$K41</f>
        <v>3752.3999999999996</v>
      </c>
      <c r="P41" s="81">
        <f>SUM(L41:O41)</f>
        <v>15009.599999999999</v>
      </c>
      <c r="Q41" s="37">
        <v>15009.749221</v>
      </c>
      <c r="R41" s="37">
        <v>15009.749221</v>
      </c>
    </row>
    <row r="42" spans="1:18" ht="15" customHeight="1" thickBot="1" x14ac:dyDescent="0.35">
      <c r="A42" s="103">
        <v>3</v>
      </c>
      <c r="B42" s="42">
        <v>300904</v>
      </c>
      <c r="C42" s="59" t="s">
        <v>144</v>
      </c>
      <c r="D42" s="25"/>
      <c r="E42" s="11" t="s">
        <v>32</v>
      </c>
      <c r="F42" s="13">
        <v>12</v>
      </c>
      <c r="G42" s="12">
        <v>3</v>
      </c>
      <c r="H42" s="12">
        <v>3</v>
      </c>
      <c r="I42" s="12">
        <v>3</v>
      </c>
      <c r="J42" s="12">
        <v>3</v>
      </c>
      <c r="K42" s="27">
        <v>798.4</v>
      </c>
      <c r="L42" s="79">
        <f t="shared" si="12"/>
        <v>2395.1999999999998</v>
      </c>
      <c r="M42" s="79">
        <f t="shared" si="13"/>
        <v>2395.1999999999998</v>
      </c>
      <c r="N42" s="79">
        <f t="shared" si="14"/>
        <v>2395.1999999999998</v>
      </c>
      <c r="O42" s="79">
        <f t="shared" si="15"/>
        <v>2395.1999999999998</v>
      </c>
      <c r="P42" s="81">
        <f t="shared" ref="P42:P49" si="16">SUM(L42:O42)</f>
        <v>9580.7999999999993</v>
      </c>
      <c r="Q42" s="37">
        <v>9581.3067119999996</v>
      </c>
      <c r="R42" s="37">
        <v>9581.3067119999996</v>
      </c>
    </row>
    <row r="43" spans="1:18" ht="15" customHeight="1" thickBot="1" x14ac:dyDescent="0.35">
      <c r="A43" s="103">
        <v>3</v>
      </c>
      <c r="B43" s="42">
        <v>300905</v>
      </c>
      <c r="C43" s="59" t="s">
        <v>145</v>
      </c>
      <c r="D43" s="25"/>
      <c r="E43" s="11" t="s">
        <v>32</v>
      </c>
      <c r="F43" s="13">
        <v>12</v>
      </c>
      <c r="G43" s="12">
        <v>3</v>
      </c>
      <c r="H43" s="12">
        <v>3</v>
      </c>
      <c r="I43" s="12">
        <v>3</v>
      </c>
      <c r="J43" s="12">
        <v>3</v>
      </c>
      <c r="K43" s="27">
        <v>1877.6</v>
      </c>
      <c r="L43" s="79">
        <f t="shared" si="12"/>
        <v>5632.7999999999993</v>
      </c>
      <c r="M43" s="79">
        <f t="shared" si="13"/>
        <v>5632.7999999999993</v>
      </c>
      <c r="N43" s="79">
        <f t="shared" si="14"/>
        <v>5632.7999999999993</v>
      </c>
      <c r="O43" s="79">
        <f t="shared" si="15"/>
        <v>5632.7999999999993</v>
      </c>
      <c r="P43" s="81">
        <f t="shared" si="16"/>
        <v>22531.199999999997</v>
      </c>
      <c r="Q43" s="37">
        <v>22530.633583999999</v>
      </c>
      <c r="R43" s="37">
        <v>22530.633583999999</v>
      </c>
    </row>
    <row r="44" spans="1:18" ht="15" customHeight="1" thickBot="1" x14ac:dyDescent="0.35">
      <c r="A44" s="103">
        <v>3</v>
      </c>
      <c r="B44" s="42">
        <v>300906</v>
      </c>
      <c r="C44" s="59" t="s">
        <v>146</v>
      </c>
      <c r="D44" s="25"/>
      <c r="E44" s="11" t="s">
        <v>30</v>
      </c>
      <c r="F44" s="13">
        <v>1</v>
      </c>
      <c r="G44" s="12">
        <v>0</v>
      </c>
      <c r="H44" s="12">
        <v>0</v>
      </c>
      <c r="I44" s="12">
        <v>1</v>
      </c>
      <c r="J44" s="12">
        <v>0</v>
      </c>
      <c r="K44" s="27">
        <v>100</v>
      </c>
      <c r="L44" s="79">
        <f t="shared" si="4"/>
        <v>0</v>
      </c>
      <c r="M44" s="79">
        <f t="shared" si="5"/>
        <v>0</v>
      </c>
      <c r="N44" s="79">
        <f t="shared" si="6"/>
        <v>100</v>
      </c>
      <c r="O44" s="79">
        <f t="shared" si="7"/>
        <v>0</v>
      </c>
      <c r="P44" s="81">
        <f t="shared" si="16"/>
        <v>100</v>
      </c>
      <c r="Q44" s="37">
        <v>100</v>
      </c>
      <c r="R44" s="37">
        <v>100</v>
      </c>
    </row>
    <row r="45" spans="1:18" ht="15" customHeight="1" thickBot="1" x14ac:dyDescent="0.35">
      <c r="A45" s="103">
        <v>3</v>
      </c>
      <c r="B45" s="42">
        <v>300907</v>
      </c>
      <c r="C45" s="59" t="s">
        <v>147</v>
      </c>
      <c r="D45" s="25"/>
      <c r="E45" s="11" t="s">
        <v>32</v>
      </c>
      <c r="F45" s="13">
        <v>12</v>
      </c>
      <c r="G45" s="12">
        <v>3</v>
      </c>
      <c r="H45" s="12">
        <v>3</v>
      </c>
      <c r="I45" s="12">
        <v>3</v>
      </c>
      <c r="J45" s="12">
        <v>3</v>
      </c>
      <c r="K45" s="27">
        <v>1566.2</v>
      </c>
      <c r="L45" s="79">
        <f t="shared" si="4"/>
        <v>4698.6000000000004</v>
      </c>
      <c r="M45" s="79">
        <f t="shared" si="5"/>
        <v>4698.6000000000004</v>
      </c>
      <c r="N45" s="79">
        <f t="shared" si="6"/>
        <v>4698.6000000000004</v>
      </c>
      <c r="O45" s="79">
        <f t="shared" si="7"/>
        <v>4698.6000000000004</v>
      </c>
      <c r="P45" s="81">
        <f t="shared" si="16"/>
        <v>18794.400000000001</v>
      </c>
      <c r="Q45" s="37">
        <v>18793.995988999999</v>
      </c>
      <c r="R45" s="37">
        <v>18793.995988999999</v>
      </c>
    </row>
    <row r="46" spans="1:18" ht="15" customHeight="1" thickBot="1" x14ac:dyDescent="0.35">
      <c r="A46" s="103">
        <v>3</v>
      </c>
      <c r="B46" s="42">
        <v>300908</v>
      </c>
      <c r="C46" s="59" t="s">
        <v>148</v>
      </c>
      <c r="D46" s="25"/>
      <c r="E46" s="11" t="s">
        <v>30</v>
      </c>
      <c r="F46" s="13">
        <v>1</v>
      </c>
      <c r="G46" s="12">
        <v>0</v>
      </c>
      <c r="H46" s="12">
        <v>0</v>
      </c>
      <c r="I46" s="12">
        <v>1</v>
      </c>
      <c r="J46" s="12">
        <v>0</v>
      </c>
      <c r="K46" s="27">
        <v>100</v>
      </c>
      <c r="L46" s="79">
        <f t="shared" si="4"/>
        <v>0</v>
      </c>
      <c r="M46" s="79">
        <f t="shared" si="5"/>
        <v>0</v>
      </c>
      <c r="N46" s="79">
        <f t="shared" si="6"/>
        <v>100</v>
      </c>
      <c r="O46" s="79">
        <f t="shared" si="7"/>
        <v>0</v>
      </c>
      <c r="P46" s="81">
        <f t="shared" si="16"/>
        <v>100</v>
      </c>
      <c r="Q46" s="37">
        <v>100</v>
      </c>
      <c r="R46" s="37">
        <v>100</v>
      </c>
    </row>
    <row r="47" spans="1:18" ht="15" customHeight="1" thickBot="1" x14ac:dyDescent="0.35">
      <c r="A47" s="103">
        <v>3</v>
      </c>
      <c r="B47" s="42">
        <v>300909</v>
      </c>
      <c r="C47" s="59" t="s">
        <v>149</v>
      </c>
      <c r="D47" s="25"/>
      <c r="E47" s="11" t="s">
        <v>30</v>
      </c>
      <c r="F47" s="13">
        <v>2</v>
      </c>
      <c r="G47" s="12">
        <v>0</v>
      </c>
      <c r="H47" s="12">
        <v>1</v>
      </c>
      <c r="I47" s="12"/>
      <c r="J47" s="12">
        <v>1</v>
      </c>
      <c r="K47" s="27">
        <v>1000</v>
      </c>
      <c r="L47" s="79">
        <f t="shared" si="4"/>
        <v>0</v>
      </c>
      <c r="M47" s="79">
        <f t="shared" si="5"/>
        <v>1000</v>
      </c>
      <c r="N47" s="79">
        <f t="shared" si="6"/>
        <v>0</v>
      </c>
      <c r="O47" s="79">
        <f t="shared" si="7"/>
        <v>1000</v>
      </c>
      <c r="P47" s="81">
        <f t="shared" si="16"/>
        <v>2000</v>
      </c>
      <c r="Q47" s="37">
        <v>2000</v>
      </c>
      <c r="R47" s="37">
        <v>2000</v>
      </c>
    </row>
    <row r="48" spans="1:18" ht="15" customHeight="1" thickBot="1" x14ac:dyDescent="0.35">
      <c r="A48" s="103">
        <v>3</v>
      </c>
      <c r="B48" s="42">
        <v>300910</v>
      </c>
      <c r="C48" s="59" t="s">
        <v>150</v>
      </c>
      <c r="D48" s="25"/>
      <c r="E48" s="11" t="s">
        <v>30</v>
      </c>
      <c r="F48" s="61">
        <v>4</v>
      </c>
      <c r="G48" s="60">
        <v>0.65269999999999995</v>
      </c>
      <c r="H48" s="60">
        <v>1.4676</v>
      </c>
      <c r="I48" s="60">
        <v>0.45119999999999999</v>
      </c>
      <c r="J48" s="60">
        <v>1.4285000000000001</v>
      </c>
      <c r="K48" s="62">
        <v>5004.809671</v>
      </c>
      <c r="L48" s="79">
        <f t="shared" si="4"/>
        <v>3266.6392722616997</v>
      </c>
      <c r="M48" s="79">
        <f t="shared" si="5"/>
        <v>7345.0586731596004</v>
      </c>
      <c r="N48" s="79">
        <f t="shared" si="6"/>
        <v>2258.1701235552</v>
      </c>
      <c r="O48" s="79">
        <f t="shared" si="7"/>
        <v>7149.3706150235002</v>
      </c>
      <c r="P48" s="81">
        <f t="shared" si="16"/>
        <v>20019.238684</v>
      </c>
      <c r="Q48" s="37">
        <v>20019.238684</v>
      </c>
      <c r="R48" s="37">
        <f>+P48</f>
        <v>20019.238684</v>
      </c>
    </row>
    <row r="49" spans="1:19" ht="15" customHeight="1" thickBot="1" x14ac:dyDescent="0.35">
      <c r="A49" s="103">
        <v>3</v>
      </c>
      <c r="B49" s="42">
        <v>300911</v>
      </c>
      <c r="C49" s="59" t="s">
        <v>151</v>
      </c>
      <c r="D49" s="25"/>
      <c r="E49" s="11" t="s">
        <v>30</v>
      </c>
      <c r="F49" s="61">
        <v>4</v>
      </c>
      <c r="G49" s="60">
        <v>0.91239999999999999</v>
      </c>
      <c r="H49" s="60">
        <v>1.0657000000000001</v>
      </c>
      <c r="I49" s="60">
        <v>0.95620000000000005</v>
      </c>
      <c r="J49" s="60">
        <v>1.0657000000000001</v>
      </c>
      <c r="K49" s="62">
        <v>9268.8841737500006</v>
      </c>
      <c r="L49" s="79">
        <f t="shared" si="4"/>
        <v>8456.9299201294998</v>
      </c>
      <c r="M49" s="79">
        <f t="shared" si="5"/>
        <v>9877.8498639653772</v>
      </c>
      <c r="N49" s="79">
        <f t="shared" si="6"/>
        <v>8862.9070469397502</v>
      </c>
      <c r="O49" s="79">
        <f t="shared" si="7"/>
        <v>9877.8498639653772</v>
      </c>
      <c r="P49" s="81">
        <f t="shared" si="16"/>
        <v>37075.536695000003</v>
      </c>
      <c r="Q49" s="37">
        <v>37075.536695000003</v>
      </c>
      <c r="R49" s="37">
        <f>+P49</f>
        <v>37075.536695000003</v>
      </c>
    </row>
    <row r="50" spans="1:19" ht="15" customHeight="1" x14ac:dyDescent="0.3">
      <c r="A50" s="103">
        <v>3</v>
      </c>
      <c r="B50" s="96" t="s">
        <v>71</v>
      </c>
      <c r="C50" s="97" t="s">
        <v>153</v>
      </c>
      <c r="D50" s="83"/>
      <c r="E50" s="84" t="s">
        <v>30</v>
      </c>
      <c r="F50" s="85">
        <v>4</v>
      </c>
      <c r="G50" s="86">
        <v>1</v>
      </c>
      <c r="H50" s="86">
        <v>1</v>
      </c>
      <c r="I50" s="86">
        <v>1</v>
      </c>
      <c r="J50" s="86">
        <v>1</v>
      </c>
      <c r="K50" s="87">
        <v>20025.008999999998</v>
      </c>
      <c r="L50" s="88">
        <f t="shared" si="4"/>
        <v>20025.008999999998</v>
      </c>
      <c r="M50" s="88">
        <f t="shared" si="5"/>
        <v>20025.008999999998</v>
      </c>
      <c r="N50" s="88">
        <f t="shared" si="6"/>
        <v>20025.008999999998</v>
      </c>
      <c r="O50" s="88">
        <f t="shared" si="7"/>
        <v>20025.008999999998</v>
      </c>
      <c r="P50" s="89">
        <f t="shared" ref="P50" si="17">SUM(L50:O50)</f>
        <v>80100.035999999993</v>
      </c>
      <c r="Q50" s="90">
        <v>80100</v>
      </c>
      <c r="R50" s="90">
        <v>80100</v>
      </c>
      <c r="S50" s="91"/>
    </row>
    <row r="51" spans="1:19" ht="23.4" customHeight="1" x14ac:dyDescent="0.3">
      <c r="A51" s="66" t="s">
        <v>15</v>
      </c>
      <c r="B51" s="66"/>
      <c r="C51" s="66" t="s">
        <v>157</v>
      </c>
      <c r="D51" s="66"/>
      <c r="E51" s="66"/>
      <c r="F51" s="66"/>
      <c r="G51" s="66"/>
      <c r="H51" s="66"/>
      <c r="I51" s="66"/>
      <c r="J51" s="66"/>
      <c r="K51" s="66"/>
      <c r="L51" s="73">
        <f>SUM(L52:L71)</f>
        <v>2390.0323129999997</v>
      </c>
      <c r="M51" s="73">
        <f t="shared" ref="M51:O51" si="18">SUM(M52:M71)</f>
        <v>2428.2829379999998</v>
      </c>
      <c r="N51" s="73">
        <f t="shared" si="18"/>
        <v>2390.0323129999997</v>
      </c>
      <c r="O51" s="73">
        <f t="shared" si="18"/>
        <v>2351.781688</v>
      </c>
      <c r="P51" s="73">
        <f t="shared" si="0"/>
        <v>9560.1292519999988</v>
      </c>
      <c r="Q51" s="73">
        <f>+P51</f>
        <v>9560.1292519999988</v>
      </c>
      <c r="R51" s="73">
        <f t="shared" ref="R51" si="19">SUM(R52:R71)</f>
        <v>9559.6724800000011</v>
      </c>
      <c r="S51" s="73"/>
    </row>
    <row r="52" spans="1:19" ht="15" customHeight="1" thickBot="1" x14ac:dyDescent="0.35">
      <c r="A52" s="103">
        <v>4</v>
      </c>
      <c r="B52" s="98" t="s">
        <v>72</v>
      </c>
      <c r="C52" s="59" t="s">
        <v>73</v>
      </c>
      <c r="D52" s="25"/>
      <c r="E52" s="11" t="s">
        <v>31</v>
      </c>
      <c r="F52" s="13">
        <v>12</v>
      </c>
      <c r="G52" s="38">
        <v>3</v>
      </c>
      <c r="H52" s="38">
        <v>3</v>
      </c>
      <c r="I52" s="38">
        <v>3</v>
      </c>
      <c r="J52" s="38">
        <v>3</v>
      </c>
      <c r="K52" s="27">
        <v>64.204730999999995</v>
      </c>
      <c r="L52" s="79">
        <f t="shared" ref="L52:L71" si="20">+G52*$K52</f>
        <v>192.614193</v>
      </c>
      <c r="M52" s="79">
        <f t="shared" ref="M52:M71" si="21">+H52*$K52</f>
        <v>192.614193</v>
      </c>
      <c r="N52" s="79">
        <f t="shared" ref="N52:N71" si="22">+I52*$K52</f>
        <v>192.614193</v>
      </c>
      <c r="O52" s="79">
        <f t="shared" ref="O52:O71" si="23">+J52*$K52</f>
        <v>192.614193</v>
      </c>
      <c r="P52" s="81">
        <f t="shared" si="0"/>
        <v>770.456772</v>
      </c>
      <c r="Q52" s="37">
        <v>770</v>
      </c>
      <c r="R52" s="37">
        <v>770</v>
      </c>
    </row>
    <row r="53" spans="1:19" ht="15" customHeight="1" thickBot="1" x14ac:dyDescent="0.35">
      <c r="A53" s="103">
        <v>4</v>
      </c>
      <c r="B53" s="42" t="s">
        <v>74</v>
      </c>
      <c r="C53" s="59" t="s">
        <v>75</v>
      </c>
      <c r="D53" s="25"/>
      <c r="E53" s="11" t="s">
        <v>31</v>
      </c>
      <c r="F53" s="13">
        <v>12</v>
      </c>
      <c r="G53" s="38">
        <v>3</v>
      </c>
      <c r="H53" s="38">
        <v>3</v>
      </c>
      <c r="I53" s="38">
        <v>3</v>
      </c>
      <c r="J53" s="38">
        <v>3</v>
      </c>
      <c r="K53" s="27">
        <v>8.6</v>
      </c>
      <c r="L53" s="79">
        <f t="shared" si="20"/>
        <v>25.799999999999997</v>
      </c>
      <c r="M53" s="79">
        <f t="shared" si="21"/>
        <v>25.799999999999997</v>
      </c>
      <c r="N53" s="79">
        <f t="shared" si="22"/>
        <v>25.799999999999997</v>
      </c>
      <c r="O53" s="79">
        <f t="shared" si="23"/>
        <v>25.799999999999997</v>
      </c>
      <c r="P53" s="81">
        <f t="shared" si="0"/>
        <v>103.19999999999999</v>
      </c>
      <c r="Q53" s="31">
        <v>103.19999999999999</v>
      </c>
      <c r="R53" s="31">
        <v>103.19999999999999</v>
      </c>
    </row>
    <row r="54" spans="1:19" ht="15" customHeight="1" thickBot="1" x14ac:dyDescent="0.35">
      <c r="A54" s="103">
        <v>4</v>
      </c>
      <c r="B54" s="42" t="s">
        <v>76</v>
      </c>
      <c r="C54" s="59" t="s">
        <v>77</v>
      </c>
      <c r="D54" s="25"/>
      <c r="E54" s="11" t="s">
        <v>31</v>
      </c>
      <c r="F54" s="13">
        <v>12</v>
      </c>
      <c r="G54" s="38">
        <v>3</v>
      </c>
      <c r="H54" s="38">
        <v>3</v>
      </c>
      <c r="I54" s="38">
        <v>3</v>
      </c>
      <c r="J54" s="38">
        <v>3</v>
      </c>
      <c r="K54" s="27">
        <v>67.12272733333333</v>
      </c>
      <c r="L54" s="79">
        <f t="shared" si="20"/>
        <v>201.36818199999999</v>
      </c>
      <c r="M54" s="79">
        <f t="shared" si="21"/>
        <v>201.36818199999999</v>
      </c>
      <c r="N54" s="79">
        <f t="shared" si="22"/>
        <v>201.36818199999999</v>
      </c>
      <c r="O54" s="79">
        <f t="shared" si="23"/>
        <v>201.36818199999999</v>
      </c>
      <c r="P54" s="81">
        <f t="shared" si="0"/>
        <v>805.47272799999996</v>
      </c>
      <c r="Q54" s="31">
        <v>805.47272799999996</v>
      </c>
      <c r="R54" s="31">
        <v>805.47272799999996</v>
      </c>
    </row>
    <row r="55" spans="1:19" ht="15" customHeight="1" thickBot="1" x14ac:dyDescent="0.35">
      <c r="A55" s="103">
        <v>4</v>
      </c>
      <c r="B55" s="42" t="s">
        <v>78</v>
      </c>
      <c r="C55" s="59" t="s">
        <v>79</v>
      </c>
      <c r="D55" s="25"/>
      <c r="E55" s="11" t="s">
        <v>31</v>
      </c>
      <c r="F55" s="13">
        <v>12</v>
      </c>
      <c r="G55" s="38">
        <v>3</v>
      </c>
      <c r="H55" s="38">
        <v>3</v>
      </c>
      <c r="I55" s="38">
        <v>3</v>
      </c>
      <c r="J55" s="38">
        <v>3</v>
      </c>
      <c r="K55" s="27">
        <v>47.122666666666667</v>
      </c>
      <c r="L55" s="79">
        <f t="shared" si="20"/>
        <v>141.36799999999999</v>
      </c>
      <c r="M55" s="79">
        <f t="shared" si="21"/>
        <v>141.36799999999999</v>
      </c>
      <c r="N55" s="79">
        <f t="shared" si="22"/>
        <v>141.36799999999999</v>
      </c>
      <c r="O55" s="79">
        <f t="shared" si="23"/>
        <v>141.36799999999999</v>
      </c>
      <c r="P55" s="81">
        <f t="shared" si="0"/>
        <v>565.47199999999998</v>
      </c>
      <c r="Q55" s="31">
        <v>565.47199999999998</v>
      </c>
      <c r="R55" s="31">
        <v>565.47199999999998</v>
      </c>
    </row>
    <row r="56" spans="1:19" ht="15" customHeight="1" thickBot="1" x14ac:dyDescent="0.35">
      <c r="A56" s="103">
        <v>4</v>
      </c>
      <c r="B56" s="42" t="s">
        <v>80</v>
      </c>
      <c r="C56" s="59" t="s">
        <v>81</v>
      </c>
      <c r="D56" s="25"/>
      <c r="E56" s="11" t="s">
        <v>31</v>
      </c>
      <c r="F56" s="13">
        <v>12</v>
      </c>
      <c r="G56" s="38">
        <v>3</v>
      </c>
      <c r="H56" s="38">
        <v>3</v>
      </c>
      <c r="I56" s="38">
        <v>3</v>
      </c>
      <c r="J56" s="38">
        <v>3</v>
      </c>
      <c r="K56" s="27">
        <v>0</v>
      </c>
      <c r="L56" s="79">
        <f t="shared" si="20"/>
        <v>0</v>
      </c>
      <c r="M56" s="79">
        <f t="shared" si="21"/>
        <v>0</v>
      </c>
      <c r="N56" s="79">
        <f t="shared" si="22"/>
        <v>0</v>
      </c>
      <c r="O56" s="79">
        <f t="shared" si="23"/>
        <v>0</v>
      </c>
      <c r="P56" s="81">
        <f t="shared" si="0"/>
        <v>0</v>
      </c>
      <c r="Q56" s="31">
        <v>0</v>
      </c>
      <c r="R56" s="31">
        <v>0</v>
      </c>
    </row>
    <row r="57" spans="1:19" ht="15" customHeight="1" thickBot="1" x14ac:dyDescent="0.35">
      <c r="A57" s="103">
        <v>4</v>
      </c>
      <c r="B57" s="42" t="s">
        <v>82</v>
      </c>
      <c r="C57" s="59" t="s">
        <v>83</v>
      </c>
      <c r="D57" s="25"/>
      <c r="E57" s="11" t="s">
        <v>31</v>
      </c>
      <c r="F57" s="13">
        <v>12</v>
      </c>
      <c r="G57" s="38">
        <v>3</v>
      </c>
      <c r="H57" s="38">
        <v>3</v>
      </c>
      <c r="I57" s="38">
        <v>3</v>
      </c>
      <c r="J57" s="38">
        <v>3</v>
      </c>
      <c r="K57" s="27">
        <v>0.55110000000000003</v>
      </c>
      <c r="L57" s="79">
        <f t="shared" si="20"/>
        <v>1.6533000000000002</v>
      </c>
      <c r="M57" s="79">
        <f t="shared" si="21"/>
        <v>1.6533000000000002</v>
      </c>
      <c r="N57" s="79">
        <f t="shared" si="22"/>
        <v>1.6533000000000002</v>
      </c>
      <c r="O57" s="79">
        <f t="shared" si="23"/>
        <v>1.6533000000000002</v>
      </c>
      <c r="P57" s="81">
        <f t="shared" si="0"/>
        <v>6.6132000000000009</v>
      </c>
      <c r="Q57" s="31">
        <v>6.6132000000000009</v>
      </c>
      <c r="R57" s="31">
        <v>6.6132000000000009</v>
      </c>
    </row>
    <row r="58" spans="1:19" ht="15" customHeight="1" thickBot="1" x14ac:dyDescent="0.35">
      <c r="A58" s="103">
        <v>4</v>
      </c>
      <c r="B58" s="42" t="s">
        <v>84</v>
      </c>
      <c r="C58" s="59" t="s">
        <v>135</v>
      </c>
      <c r="D58" s="25"/>
      <c r="E58" s="11" t="s">
        <v>31</v>
      </c>
      <c r="F58" s="13">
        <v>12</v>
      </c>
      <c r="G58" s="38">
        <v>3</v>
      </c>
      <c r="H58" s="38">
        <v>3</v>
      </c>
      <c r="I58" s="38">
        <v>3</v>
      </c>
      <c r="J58" s="38">
        <v>3</v>
      </c>
      <c r="K58" s="27">
        <v>0</v>
      </c>
      <c r="L58" s="79">
        <f t="shared" si="20"/>
        <v>0</v>
      </c>
      <c r="M58" s="79">
        <f t="shared" si="21"/>
        <v>0</v>
      </c>
      <c r="N58" s="79">
        <f t="shared" si="22"/>
        <v>0</v>
      </c>
      <c r="O58" s="79">
        <f t="shared" si="23"/>
        <v>0</v>
      </c>
      <c r="P58" s="81">
        <f t="shared" si="0"/>
        <v>0</v>
      </c>
      <c r="Q58" s="31">
        <v>0</v>
      </c>
      <c r="R58" s="31">
        <v>0</v>
      </c>
    </row>
    <row r="59" spans="1:19" ht="15" customHeight="1" thickBot="1" x14ac:dyDescent="0.35">
      <c r="A59" s="103">
        <v>4</v>
      </c>
      <c r="B59" s="42" t="s">
        <v>85</v>
      </c>
      <c r="C59" s="59" t="s">
        <v>136</v>
      </c>
      <c r="D59" s="25"/>
      <c r="E59" s="11" t="s">
        <v>31</v>
      </c>
      <c r="F59" s="13">
        <v>12</v>
      </c>
      <c r="G59" s="38">
        <v>3</v>
      </c>
      <c r="H59" s="38">
        <v>3</v>
      </c>
      <c r="I59" s="38">
        <v>3</v>
      </c>
      <c r="J59" s="38">
        <v>3</v>
      </c>
      <c r="K59" s="27">
        <v>26.554666666666666</v>
      </c>
      <c r="L59" s="79">
        <f t="shared" si="20"/>
        <v>79.664000000000001</v>
      </c>
      <c r="M59" s="79">
        <f t="shared" si="21"/>
        <v>79.664000000000001</v>
      </c>
      <c r="N59" s="79">
        <f t="shared" si="22"/>
        <v>79.664000000000001</v>
      </c>
      <c r="O59" s="79">
        <f t="shared" si="23"/>
        <v>79.664000000000001</v>
      </c>
      <c r="P59" s="81">
        <f t="shared" si="0"/>
        <v>318.65600000000001</v>
      </c>
      <c r="Q59" s="31">
        <v>318.65600000000001</v>
      </c>
      <c r="R59" s="31">
        <v>318.65600000000001</v>
      </c>
    </row>
    <row r="60" spans="1:19" ht="15" customHeight="1" thickBot="1" x14ac:dyDescent="0.35">
      <c r="A60" s="103">
        <v>4</v>
      </c>
      <c r="B60" s="42" t="s">
        <v>86</v>
      </c>
      <c r="C60" s="59" t="s">
        <v>87</v>
      </c>
      <c r="D60" s="25"/>
      <c r="E60" s="11" t="s">
        <v>31</v>
      </c>
      <c r="F60" s="13">
        <v>12</v>
      </c>
      <c r="G60" s="38">
        <v>3</v>
      </c>
      <c r="H60" s="38">
        <v>3</v>
      </c>
      <c r="I60" s="38">
        <v>3</v>
      </c>
      <c r="J60" s="38">
        <v>3</v>
      </c>
      <c r="K60" s="27">
        <v>2.5</v>
      </c>
      <c r="L60" s="79">
        <f t="shared" si="20"/>
        <v>7.5</v>
      </c>
      <c r="M60" s="79">
        <f t="shared" si="21"/>
        <v>7.5</v>
      </c>
      <c r="N60" s="79">
        <f t="shared" si="22"/>
        <v>7.5</v>
      </c>
      <c r="O60" s="79">
        <f t="shared" si="23"/>
        <v>7.5</v>
      </c>
      <c r="P60" s="81">
        <f t="shared" si="0"/>
        <v>30</v>
      </c>
      <c r="Q60" s="37">
        <v>30</v>
      </c>
      <c r="R60" s="37">
        <v>30</v>
      </c>
    </row>
    <row r="61" spans="1:19" ht="15" customHeight="1" thickBot="1" x14ac:dyDescent="0.35">
      <c r="A61" s="103">
        <v>4</v>
      </c>
      <c r="B61" s="42" t="s">
        <v>88</v>
      </c>
      <c r="C61" s="59" t="s">
        <v>89</v>
      </c>
      <c r="D61" s="25"/>
      <c r="E61" s="11" t="s">
        <v>31</v>
      </c>
      <c r="F61" s="13">
        <v>12</v>
      </c>
      <c r="G61" s="38">
        <v>3</v>
      </c>
      <c r="H61" s="38">
        <v>3</v>
      </c>
      <c r="I61" s="38">
        <v>3</v>
      </c>
      <c r="J61" s="38">
        <v>3</v>
      </c>
      <c r="K61" s="27">
        <v>2.6985526666666666</v>
      </c>
      <c r="L61" s="79">
        <f t="shared" si="20"/>
        <v>8.0956580000000002</v>
      </c>
      <c r="M61" s="79">
        <f t="shared" si="21"/>
        <v>8.0956580000000002</v>
      </c>
      <c r="N61" s="79">
        <f t="shared" si="22"/>
        <v>8.0956580000000002</v>
      </c>
      <c r="O61" s="79">
        <f t="shared" si="23"/>
        <v>8.0956580000000002</v>
      </c>
      <c r="P61" s="81">
        <f t="shared" si="0"/>
        <v>32.382632000000001</v>
      </c>
      <c r="Q61" s="31">
        <v>32.382632000000001</v>
      </c>
      <c r="R61" s="31">
        <v>32.382632000000001</v>
      </c>
    </row>
    <row r="62" spans="1:19" ht="15" customHeight="1" thickBot="1" x14ac:dyDescent="0.35">
      <c r="A62" s="103">
        <v>4</v>
      </c>
      <c r="B62" s="42" t="s">
        <v>90</v>
      </c>
      <c r="C62" s="59" t="s">
        <v>91</v>
      </c>
      <c r="D62" s="25"/>
      <c r="E62" s="11" t="s">
        <v>31</v>
      </c>
      <c r="F62" s="13">
        <v>12</v>
      </c>
      <c r="G62" s="38">
        <v>3</v>
      </c>
      <c r="H62" s="38">
        <v>3</v>
      </c>
      <c r="I62" s="38">
        <v>3</v>
      </c>
      <c r="J62" s="38">
        <v>3</v>
      </c>
      <c r="K62" s="27">
        <v>0</v>
      </c>
      <c r="L62" s="79">
        <f t="shared" si="20"/>
        <v>0</v>
      </c>
      <c r="M62" s="79">
        <f t="shared" si="21"/>
        <v>0</v>
      </c>
      <c r="N62" s="79">
        <f t="shared" si="22"/>
        <v>0</v>
      </c>
      <c r="O62" s="79">
        <f t="shared" si="23"/>
        <v>0</v>
      </c>
      <c r="P62" s="81">
        <f t="shared" si="0"/>
        <v>0</v>
      </c>
      <c r="Q62" s="31">
        <v>0</v>
      </c>
      <c r="R62" s="31">
        <v>0</v>
      </c>
    </row>
    <row r="63" spans="1:19" ht="15" thickBot="1" x14ac:dyDescent="0.35">
      <c r="A63" s="103">
        <v>4</v>
      </c>
      <c r="B63" s="42" t="s">
        <v>92</v>
      </c>
      <c r="C63" s="59" t="s">
        <v>93</v>
      </c>
      <c r="D63" s="25"/>
      <c r="E63" s="11" t="s">
        <v>31</v>
      </c>
      <c r="F63" s="13">
        <v>12</v>
      </c>
      <c r="G63" s="38">
        <v>3</v>
      </c>
      <c r="H63" s="38">
        <v>3</v>
      </c>
      <c r="I63" s="38">
        <v>3</v>
      </c>
      <c r="J63" s="38">
        <v>3</v>
      </c>
      <c r="K63" s="27">
        <v>0.23167733333333332</v>
      </c>
      <c r="L63" s="79">
        <f t="shared" si="20"/>
        <v>0.69503199999999998</v>
      </c>
      <c r="M63" s="79">
        <f t="shared" si="21"/>
        <v>0.69503199999999998</v>
      </c>
      <c r="N63" s="79">
        <f t="shared" si="22"/>
        <v>0.69503199999999998</v>
      </c>
      <c r="O63" s="79">
        <f t="shared" si="23"/>
        <v>0.69503199999999998</v>
      </c>
      <c r="P63" s="81">
        <f t="shared" si="0"/>
        <v>2.7801279999999999</v>
      </c>
      <c r="Q63" s="31">
        <v>2.7801279999999999</v>
      </c>
      <c r="R63" s="31">
        <v>2.7801279999999999</v>
      </c>
    </row>
    <row r="64" spans="1:19" ht="15" thickBot="1" x14ac:dyDescent="0.35">
      <c r="A64" s="103">
        <v>4</v>
      </c>
      <c r="B64" s="42" t="s">
        <v>94</v>
      </c>
      <c r="C64" s="59" t="s">
        <v>95</v>
      </c>
      <c r="D64" s="25"/>
      <c r="E64" s="11" t="s">
        <v>31</v>
      </c>
      <c r="F64" s="13">
        <v>12</v>
      </c>
      <c r="G64" s="38">
        <v>3</v>
      </c>
      <c r="H64" s="38">
        <v>3</v>
      </c>
      <c r="I64" s="38">
        <v>3</v>
      </c>
      <c r="J64" s="38">
        <v>3</v>
      </c>
      <c r="K64" s="27">
        <v>109.2</v>
      </c>
      <c r="L64" s="79">
        <f>+G64*$K64</f>
        <v>327.60000000000002</v>
      </c>
      <c r="M64" s="79">
        <f t="shared" si="21"/>
        <v>327.60000000000002</v>
      </c>
      <c r="N64" s="79">
        <f t="shared" si="22"/>
        <v>327.60000000000002</v>
      </c>
      <c r="O64" s="79">
        <f t="shared" si="23"/>
        <v>327.60000000000002</v>
      </c>
      <c r="P64" s="81">
        <f t="shared" si="0"/>
        <v>1310.4000000000001</v>
      </c>
      <c r="Q64" s="31">
        <v>1310.4000000000001</v>
      </c>
      <c r="R64" s="31">
        <v>1310.4000000000001</v>
      </c>
    </row>
    <row r="65" spans="1:19" ht="15" thickBot="1" x14ac:dyDescent="0.35">
      <c r="A65" s="103">
        <v>4</v>
      </c>
      <c r="B65" s="42" t="s">
        <v>96</v>
      </c>
      <c r="C65" s="59" t="s">
        <v>97</v>
      </c>
      <c r="D65" s="25"/>
      <c r="E65" s="11" t="s">
        <v>31</v>
      </c>
      <c r="F65" s="13">
        <v>12</v>
      </c>
      <c r="G65" s="38">
        <v>3</v>
      </c>
      <c r="H65" s="38">
        <v>3</v>
      </c>
      <c r="I65" s="38">
        <v>3</v>
      </c>
      <c r="J65" s="38">
        <v>3</v>
      </c>
      <c r="K65" s="27">
        <v>213.86158416666669</v>
      </c>
      <c r="L65" s="79">
        <f t="shared" si="20"/>
        <v>641.58475250000004</v>
      </c>
      <c r="M65" s="79">
        <f t="shared" si="21"/>
        <v>641.58475250000004</v>
      </c>
      <c r="N65" s="79">
        <f t="shared" si="22"/>
        <v>641.58475250000004</v>
      </c>
      <c r="O65" s="79">
        <f t="shared" si="23"/>
        <v>641.58475250000004</v>
      </c>
      <c r="P65" s="81">
        <f t="shared" si="0"/>
        <v>2566.3390100000001</v>
      </c>
      <c r="Q65" s="31">
        <v>2566.3390100000001</v>
      </c>
      <c r="R65" s="31">
        <v>2566.3390100000001</v>
      </c>
    </row>
    <row r="66" spans="1:19" ht="15" thickBot="1" x14ac:dyDescent="0.35">
      <c r="A66" s="103">
        <v>4</v>
      </c>
      <c r="B66" s="42" t="s">
        <v>98</v>
      </c>
      <c r="C66" s="59" t="s">
        <v>99</v>
      </c>
      <c r="D66" s="25"/>
      <c r="E66" s="11" t="s">
        <v>31</v>
      </c>
      <c r="F66" s="13">
        <v>12</v>
      </c>
      <c r="G66" s="38">
        <v>3</v>
      </c>
      <c r="H66" s="38">
        <v>3</v>
      </c>
      <c r="I66" s="38">
        <v>3</v>
      </c>
      <c r="J66" s="38">
        <v>3</v>
      </c>
      <c r="K66" s="27">
        <v>0.22612966666666667</v>
      </c>
      <c r="L66" s="79">
        <f t="shared" si="20"/>
        <v>0.67838900000000002</v>
      </c>
      <c r="M66" s="79">
        <f t="shared" si="21"/>
        <v>0.67838900000000002</v>
      </c>
      <c r="N66" s="79">
        <f t="shared" si="22"/>
        <v>0.67838900000000002</v>
      </c>
      <c r="O66" s="79">
        <f t="shared" si="23"/>
        <v>0.67838900000000002</v>
      </c>
      <c r="P66" s="81">
        <f t="shared" si="0"/>
        <v>2.7135560000000001</v>
      </c>
      <c r="Q66" s="31">
        <v>2.7135560000000001</v>
      </c>
      <c r="R66" s="31">
        <v>2.7135560000000001</v>
      </c>
    </row>
    <row r="67" spans="1:19" ht="15" thickBot="1" x14ac:dyDescent="0.35">
      <c r="A67" s="103">
        <v>4</v>
      </c>
      <c r="B67" s="42" t="s">
        <v>100</v>
      </c>
      <c r="C67" s="59" t="s">
        <v>101</v>
      </c>
      <c r="D67" s="25"/>
      <c r="E67" s="46" t="s">
        <v>30</v>
      </c>
      <c r="F67" s="13">
        <v>4</v>
      </c>
      <c r="G67" s="38">
        <v>1</v>
      </c>
      <c r="H67" s="38">
        <v>1.5</v>
      </c>
      <c r="I67" s="38">
        <v>1</v>
      </c>
      <c r="J67" s="38">
        <v>0.5</v>
      </c>
      <c r="K67" s="27">
        <v>76.501249999999999</v>
      </c>
      <c r="L67" s="79">
        <f t="shared" si="20"/>
        <v>76.501249999999999</v>
      </c>
      <c r="M67" s="79">
        <f t="shared" si="21"/>
        <v>114.751875</v>
      </c>
      <c r="N67" s="79">
        <f t="shared" si="22"/>
        <v>76.501249999999999</v>
      </c>
      <c r="O67" s="79">
        <f t="shared" si="23"/>
        <v>38.250624999999999</v>
      </c>
      <c r="P67" s="81">
        <f t="shared" si="0"/>
        <v>306.005</v>
      </c>
      <c r="Q67" s="31">
        <v>306.005</v>
      </c>
      <c r="R67" s="31">
        <v>306.005</v>
      </c>
    </row>
    <row r="68" spans="1:19" ht="15" thickBot="1" x14ac:dyDescent="0.35">
      <c r="A68" s="103">
        <v>4</v>
      </c>
      <c r="B68" s="42" t="s">
        <v>102</v>
      </c>
      <c r="C68" s="59" t="s">
        <v>103</v>
      </c>
      <c r="D68" s="25"/>
      <c r="E68" s="46" t="s">
        <v>30</v>
      </c>
      <c r="F68" s="13">
        <v>4</v>
      </c>
      <c r="G68" s="38">
        <v>1</v>
      </c>
      <c r="H68" s="38">
        <v>1</v>
      </c>
      <c r="I68" s="38">
        <v>1</v>
      </c>
      <c r="J68" s="38">
        <v>1</v>
      </c>
      <c r="K68" s="27">
        <v>17.5</v>
      </c>
      <c r="L68" s="79">
        <f t="shared" si="20"/>
        <v>17.5</v>
      </c>
      <c r="M68" s="79">
        <f t="shared" si="21"/>
        <v>17.5</v>
      </c>
      <c r="N68" s="79">
        <f t="shared" si="22"/>
        <v>17.5</v>
      </c>
      <c r="O68" s="79">
        <f t="shared" si="23"/>
        <v>17.5</v>
      </c>
      <c r="P68" s="81">
        <f t="shared" si="0"/>
        <v>70</v>
      </c>
      <c r="Q68" s="31">
        <v>70</v>
      </c>
      <c r="R68" s="31">
        <v>70</v>
      </c>
    </row>
    <row r="69" spans="1:19" ht="15" thickBot="1" x14ac:dyDescent="0.35">
      <c r="A69" s="103">
        <v>4</v>
      </c>
      <c r="B69" s="42" t="s">
        <v>104</v>
      </c>
      <c r="C69" s="59" t="s">
        <v>105</v>
      </c>
      <c r="D69" s="25"/>
      <c r="E69" s="11" t="s">
        <v>31</v>
      </c>
      <c r="F69" s="13">
        <v>12</v>
      </c>
      <c r="G69" s="38">
        <v>3</v>
      </c>
      <c r="H69" s="38">
        <v>3</v>
      </c>
      <c r="I69" s="38">
        <v>3</v>
      </c>
      <c r="J69" s="38">
        <v>3</v>
      </c>
      <c r="K69" s="27">
        <v>84.969028999999992</v>
      </c>
      <c r="L69" s="79">
        <f t="shared" si="20"/>
        <v>254.90708699999999</v>
      </c>
      <c r="M69" s="79">
        <f t="shared" si="21"/>
        <v>254.90708699999999</v>
      </c>
      <c r="N69" s="79">
        <f t="shared" si="22"/>
        <v>254.90708699999999</v>
      </c>
      <c r="O69" s="79">
        <f t="shared" si="23"/>
        <v>254.90708699999999</v>
      </c>
      <c r="P69" s="81">
        <f t="shared" si="0"/>
        <v>1019.628348</v>
      </c>
      <c r="Q69" s="31">
        <v>1019.628348</v>
      </c>
      <c r="R69" s="31">
        <v>1019.628348</v>
      </c>
    </row>
    <row r="70" spans="1:19" ht="15" thickBot="1" x14ac:dyDescent="0.35">
      <c r="A70" s="103">
        <v>4</v>
      </c>
      <c r="B70" s="42" t="s">
        <v>106</v>
      </c>
      <c r="C70" s="59" t="s">
        <v>107</v>
      </c>
      <c r="D70" s="25"/>
      <c r="E70" s="11" t="s">
        <v>31</v>
      </c>
      <c r="F70" s="13">
        <v>12</v>
      </c>
      <c r="G70" s="38">
        <v>3</v>
      </c>
      <c r="H70" s="38">
        <v>3</v>
      </c>
      <c r="I70" s="38">
        <v>3</v>
      </c>
      <c r="J70" s="38">
        <v>3</v>
      </c>
      <c r="K70" s="27">
        <v>3.0008231666666667</v>
      </c>
      <c r="L70" s="79">
        <f t="shared" si="20"/>
        <v>9.0024695000000001</v>
      </c>
      <c r="M70" s="79">
        <f t="shared" si="21"/>
        <v>9.0024695000000001</v>
      </c>
      <c r="N70" s="79">
        <f t="shared" si="22"/>
        <v>9.0024695000000001</v>
      </c>
      <c r="O70" s="79">
        <f t="shared" si="23"/>
        <v>9.0024695000000001</v>
      </c>
      <c r="P70" s="81">
        <f t="shared" ref="P70:P73" si="24">SUM(L70:O70)</f>
        <v>36.009878</v>
      </c>
      <c r="Q70" s="31">
        <v>36.009878</v>
      </c>
      <c r="R70" s="31">
        <v>36.009878</v>
      </c>
    </row>
    <row r="71" spans="1:19" x14ac:dyDescent="0.3">
      <c r="A71" s="103">
        <v>4</v>
      </c>
      <c r="B71" s="99" t="s">
        <v>108</v>
      </c>
      <c r="C71" s="100" t="s">
        <v>109</v>
      </c>
      <c r="D71" s="25"/>
      <c r="E71" s="11" t="s">
        <v>31</v>
      </c>
      <c r="F71" s="13">
        <v>12</v>
      </c>
      <c r="G71" s="38">
        <v>3</v>
      </c>
      <c r="H71" s="38">
        <v>3</v>
      </c>
      <c r="I71" s="38">
        <v>3</v>
      </c>
      <c r="J71" s="38">
        <v>3</v>
      </c>
      <c r="K71" s="27">
        <v>134.5</v>
      </c>
      <c r="L71" s="79">
        <f t="shared" si="20"/>
        <v>403.5</v>
      </c>
      <c r="M71" s="79">
        <f t="shared" si="21"/>
        <v>403.5</v>
      </c>
      <c r="N71" s="79">
        <f t="shared" si="22"/>
        <v>403.5</v>
      </c>
      <c r="O71" s="79">
        <f t="shared" si="23"/>
        <v>403.5</v>
      </c>
      <c r="P71" s="81">
        <f t="shared" si="24"/>
        <v>1614</v>
      </c>
      <c r="Q71" s="37">
        <v>1614</v>
      </c>
      <c r="R71" s="37">
        <v>1614</v>
      </c>
    </row>
    <row r="72" spans="1:19" s="45" customFormat="1" ht="20.399999999999999" x14ac:dyDescent="0.2">
      <c r="A72" s="66" t="s">
        <v>15</v>
      </c>
      <c r="B72" s="66"/>
      <c r="C72" s="66" t="s">
        <v>158</v>
      </c>
      <c r="D72" s="66"/>
      <c r="E72" s="66" t="s">
        <v>110</v>
      </c>
      <c r="F72" s="66"/>
      <c r="G72" s="69"/>
      <c r="H72" s="69"/>
      <c r="I72" s="69"/>
      <c r="J72" s="69"/>
      <c r="K72" s="66"/>
      <c r="L72" s="73">
        <f>+L73</f>
        <v>590.45886350000001</v>
      </c>
      <c r="M72" s="73">
        <f t="shared" ref="M72:R72" si="25">+M73</f>
        <v>590.45886350000001</v>
      </c>
      <c r="N72" s="73">
        <f t="shared" si="25"/>
        <v>590.45886350000001</v>
      </c>
      <c r="O72" s="73">
        <f t="shared" si="25"/>
        <v>590.45886350000001</v>
      </c>
      <c r="P72" s="73">
        <f t="shared" si="25"/>
        <v>2361.835454</v>
      </c>
      <c r="Q72" s="73">
        <f t="shared" si="25"/>
        <v>2361.835454</v>
      </c>
      <c r="R72" s="73">
        <f t="shared" si="25"/>
        <v>2361.835454</v>
      </c>
      <c r="S72" s="66"/>
    </row>
    <row r="73" spans="1:19" s="45" customFormat="1" ht="15.6" x14ac:dyDescent="0.3">
      <c r="A73" s="103">
        <v>5</v>
      </c>
      <c r="B73" s="98">
        <v>500000</v>
      </c>
      <c r="C73" s="101" t="s">
        <v>159</v>
      </c>
      <c r="D73" s="68"/>
      <c r="E73" s="38" t="s">
        <v>110</v>
      </c>
      <c r="F73" s="38">
        <v>1</v>
      </c>
      <c r="G73" s="38">
        <v>0.25</v>
      </c>
      <c r="H73" s="38">
        <v>0.25</v>
      </c>
      <c r="I73" s="38">
        <v>0.25</v>
      </c>
      <c r="J73" s="38">
        <v>0.25</v>
      </c>
      <c r="K73" s="112">
        <v>2361.835454</v>
      </c>
      <c r="L73" s="74">
        <f t="shared" ref="L73" si="26">+G73*$K73</f>
        <v>590.45886350000001</v>
      </c>
      <c r="M73" s="74">
        <f t="shared" ref="M73" si="27">+H73*$K73</f>
        <v>590.45886350000001</v>
      </c>
      <c r="N73" s="74">
        <f t="shared" ref="N73" si="28">+I73*$K73</f>
        <v>590.45886350000001</v>
      </c>
      <c r="O73" s="74">
        <f t="shared" ref="O73" si="29">+J73*$K73</f>
        <v>590.45886350000001</v>
      </c>
      <c r="P73" s="74">
        <f t="shared" si="24"/>
        <v>2361.835454</v>
      </c>
      <c r="Q73" s="74">
        <f>+P73</f>
        <v>2361.835454</v>
      </c>
      <c r="R73" s="74">
        <f>+Q73</f>
        <v>2361.835454</v>
      </c>
      <c r="S73" s="68"/>
    </row>
    <row r="74" spans="1:19" s="45" customFormat="1" ht="15.6" x14ac:dyDescent="0.2">
      <c r="A74" s="72"/>
      <c r="B74" s="72"/>
      <c r="C74" s="72" t="s">
        <v>24</v>
      </c>
      <c r="D74" s="72"/>
      <c r="E74" s="72"/>
      <c r="F74" s="72"/>
      <c r="G74" s="72"/>
      <c r="H74" s="72"/>
      <c r="I74" s="72"/>
      <c r="J74" s="72"/>
      <c r="K74" s="72"/>
      <c r="L74" s="82">
        <f>+L72+L51+L10+L7+L5</f>
        <v>81530.076216689908</v>
      </c>
      <c r="M74" s="82">
        <f t="shared" ref="M74:O74" si="30">+M72+M51+M10+M7+M5</f>
        <v>89787.946725224727</v>
      </c>
      <c r="N74" s="82">
        <f t="shared" si="30"/>
        <v>81249.249183249383</v>
      </c>
      <c r="O74" s="82">
        <f t="shared" si="30"/>
        <v>86945.688148415647</v>
      </c>
      <c r="P74" s="82">
        <f>+SUM(L74:O74)</f>
        <v>339512.96027357964</v>
      </c>
      <c r="Q74" s="82">
        <f>+P74</f>
        <v>339512.96027357964</v>
      </c>
      <c r="R74" s="82">
        <f>+Q74</f>
        <v>339512.96027357964</v>
      </c>
      <c r="S74" s="68"/>
    </row>
    <row r="75" spans="1:19" s="36" customFormat="1" ht="10.199999999999999" x14ac:dyDescent="0.2"/>
    <row r="76" spans="1:19" s="36" customFormat="1" ht="10.199999999999999" x14ac:dyDescent="0.2"/>
    <row r="77" spans="1:19" s="36" customFormat="1" x14ac:dyDescent="0.3">
      <c r="A77" s="19"/>
      <c r="B77" s="43"/>
      <c r="D77"/>
      <c r="E77" s="47"/>
      <c r="F77"/>
      <c r="G77"/>
      <c r="H77"/>
      <c r="I77"/>
      <c r="J77"/>
      <c r="K77"/>
      <c r="L77"/>
      <c r="M77"/>
      <c r="N77"/>
      <c r="O77" s="30"/>
      <c r="P77"/>
      <c r="Q77"/>
      <c r="R77"/>
      <c r="S77"/>
    </row>
    <row r="78" spans="1:19" s="139" customFormat="1" ht="17.399999999999999" customHeight="1" x14ac:dyDescent="0.3">
      <c r="A78" s="140" t="s">
        <v>160</v>
      </c>
      <c r="B78" s="140"/>
      <c r="C78" s="140"/>
      <c r="D78" s="140"/>
      <c r="E78" s="140"/>
      <c r="F78" s="140"/>
      <c r="G78" s="140"/>
      <c r="H78" s="140"/>
      <c r="I78" s="140"/>
    </row>
    <row r="79" spans="1:19" s="36" customFormat="1" ht="78" x14ac:dyDescent="0.2">
      <c r="A79" s="104" t="s">
        <v>161</v>
      </c>
      <c r="B79" s="104" t="s">
        <v>162</v>
      </c>
      <c r="C79" s="104" t="s">
        <v>163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 t="s">
        <v>164</v>
      </c>
    </row>
    <row r="80" spans="1:19" s="36" customFormat="1" ht="20.399999999999999" x14ac:dyDescent="0.2">
      <c r="A80" s="94" t="s">
        <v>12</v>
      </c>
      <c r="B80" s="105"/>
      <c r="C80" s="66" t="s">
        <v>154</v>
      </c>
      <c r="D80" s="106"/>
      <c r="E80" s="107"/>
      <c r="F80" s="107"/>
      <c r="G80" s="107"/>
      <c r="H80" s="107"/>
      <c r="I80" s="107"/>
      <c r="J80" s="107"/>
      <c r="K80" s="107"/>
      <c r="L80" s="107">
        <f>+L5</f>
        <v>0</v>
      </c>
      <c r="M80" s="107">
        <f t="shared" ref="M80:O80" si="31">+M5</f>
        <v>0</v>
      </c>
      <c r="N80" s="107">
        <f t="shared" si="31"/>
        <v>0</v>
      </c>
      <c r="O80" s="107">
        <f t="shared" si="31"/>
        <v>0</v>
      </c>
      <c r="P80" s="107">
        <f>+SUM(L80:O80)</f>
        <v>0</v>
      </c>
      <c r="Q80" s="107">
        <f>+P80</f>
        <v>0</v>
      </c>
      <c r="R80" s="107">
        <f>+Q80</f>
        <v>0</v>
      </c>
      <c r="S80" s="108">
        <f>+R80/$R$85*100</f>
        <v>0</v>
      </c>
    </row>
    <row r="81" spans="1:27" s="36" customFormat="1" ht="20.399999999999999" x14ac:dyDescent="0.2">
      <c r="A81" s="94" t="s">
        <v>13</v>
      </c>
      <c r="B81" s="105"/>
      <c r="C81" s="66" t="s">
        <v>155</v>
      </c>
      <c r="D81" s="106"/>
      <c r="E81" s="108"/>
      <c r="F81" s="107"/>
      <c r="G81" s="107"/>
      <c r="H81" s="107"/>
      <c r="I81" s="107"/>
      <c r="J81" s="107"/>
      <c r="K81" s="107"/>
      <c r="L81" s="106">
        <f>+L7</f>
        <v>0</v>
      </c>
      <c r="M81" s="106">
        <f t="shared" ref="M81:O81" si="32">+M7</f>
        <v>135.85597000000001</v>
      </c>
      <c r="N81" s="106">
        <f t="shared" si="32"/>
        <v>0</v>
      </c>
      <c r="O81" s="106">
        <f t="shared" si="32"/>
        <v>0</v>
      </c>
      <c r="P81" s="106">
        <f t="shared" ref="P81:P85" si="33">+SUM(L81:O81)</f>
        <v>135.85597000000001</v>
      </c>
      <c r="Q81" s="106">
        <f t="shared" ref="Q81:R81" si="34">+P81</f>
        <v>135.85597000000001</v>
      </c>
      <c r="R81" s="106">
        <f t="shared" si="34"/>
        <v>135.85597000000001</v>
      </c>
      <c r="S81" s="108">
        <f t="shared" ref="S81:S85" si="35">+R81/$R$85*100</f>
        <v>4.0014958454171301E-2</v>
      </c>
    </row>
    <row r="82" spans="1:27" s="36" customFormat="1" ht="20.399999999999999" x14ac:dyDescent="0.2">
      <c r="A82" s="94" t="s">
        <v>14</v>
      </c>
      <c r="B82" s="105"/>
      <c r="C82" s="66" t="s">
        <v>156</v>
      </c>
      <c r="D82" s="106"/>
      <c r="E82" s="108"/>
      <c r="F82" s="107"/>
      <c r="G82" s="107"/>
      <c r="H82" s="107"/>
      <c r="I82" s="107"/>
      <c r="J82" s="107"/>
      <c r="K82" s="107"/>
      <c r="L82" s="106">
        <f>+L10</f>
        <v>78549.585040189908</v>
      </c>
      <c r="M82" s="106">
        <f t="shared" ref="M82:O82" si="36">+M10</f>
        <v>86633.348953724722</v>
      </c>
      <c r="N82" s="106">
        <f t="shared" si="36"/>
        <v>78268.758006749384</v>
      </c>
      <c r="O82" s="106">
        <f t="shared" si="36"/>
        <v>84003.447596915648</v>
      </c>
      <c r="P82" s="106">
        <f t="shared" si="33"/>
        <v>327455.13959757966</v>
      </c>
      <c r="Q82" s="106">
        <f t="shared" ref="Q82:R82" si="37">+P82</f>
        <v>327455.13959757966</v>
      </c>
      <c r="R82" s="106">
        <f t="shared" si="37"/>
        <v>327455.13959757966</v>
      </c>
      <c r="S82" s="108">
        <f t="shared" si="35"/>
        <v>96.44849473013231</v>
      </c>
    </row>
    <row r="83" spans="1:27" s="36" customFormat="1" ht="20.399999999999999" x14ac:dyDescent="0.2">
      <c r="A83" s="94" t="s">
        <v>165</v>
      </c>
      <c r="B83" s="105"/>
      <c r="C83" s="66" t="s">
        <v>157</v>
      </c>
      <c r="D83" s="106"/>
      <c r="E83" s="108"/>
      <c r="F83" s="107"/>
      <c r="G83" s="107"/>
      <c r="H83" s="107"/>
      <c r="I83" s="107"/>
      <c r="J83" s="107"/>
      <c r="K83" s="107"/>
      <c r="L83" s="106">
        <f>+L51</f>
        <v>2390.0323129999997</v>
      </c>
      <c r="M83" s="106">
        <f t="shared" ref="M83:O83" si="38">+M51</f>
        <v>2428.2829379999998</v>
      </c>
      <c r="N83" s="106">
        <f t="shared" si="38"/>
        <v>2390.0323129999997</v>
      </c>
      <c r="O83" s="106">
        <f t="shared" si="38"/>
        <v>2351.781688</v>
      </c>
      <c r="P83" s="106">
        <f t="shared" si="33"/>
        <v>9560.1292519999988</v>
      </c>
      <c r="Q83" s="106">
        <f t="shared" ref="Q83:R83" si="39">+P83</f>
        <v>9560.1292519999988</v>
      </c>
      <c r="R83" s="106">
        <f t="shared" si="39"/>
        <v>9560.1292519999988</v>
      </c>
      <c r="S83" s="108">
        <f t="shared" si="35"/>
        <v>2.815836321622728</v>
      </c>
    </row>
    <row r="84" spans="1:27" s="36" customFormat="1" ht="20.399999999999999" x14ac:dyDescent="0.2">
      <c r="A84" s="94" t="s">
        <v>166</v>
      </c>
      <c r="B84" s="105"/>
      <c r="C84" s="66" t="s">
        <v>158</v>
      </c>
      <c r="D84" s="106"/>
      <c r="E84" s="107"/>
      <c r="F84" s="107"/>
      <c r="G84" s="107"/>
      <c r="H84" s="107"/>
      <c r="I84" s="107"/>
      <c r="J84" s="107"/>
      <c r="K84" s="107"/>
      <c r="L84" s="106">
        <f>+L72</f>
        <v>590.45886350000001</v>
      </c>
      <c r="M84" s="106">
        <f t="shared" ref="M84:O84" si="40">+M72</f>
        <v>590.45886350000001</v>
      </c>
      <c r="N84" s="106">
        <f t="shared" si="40"/>
        <v>590.45886350000001</v>
      </c>
      <c r="O84" s="106">
        <f t="shared" si="40"/>
        <v>590.45886350000001</v>
      </c>
      <c r="P84" s="106">
        <f t="shared" si="33"/>
        <v>2361.835454</v>
      </c>
      <c r="Q84" s="106">
        <f t="shared" ref="Q84:R84" si="41">+P84</f>
        <v>2361.835454</v>
      </c>
      <c r="R84" s="106">
        <f t="shared" si="41"/>
        <v>2361.835454</v>
      </c>
      <c r="S84" s="108">
        <f t="shared" si="35"/>
        <v>0.69565398979079685</v>
      </c>
    </row>
    <row r="85" spans="1:27" s="36" customFormat="1" ht="15.6" x14ac:dyDescent="0.2">
      <c r="A85" s="71"/>
      <c r="B85" s="71"/>
      <c r="C85" s="109" t="s">
        <v>24</v>
      </c>
      <c r="D85" s="110"/>
      <c r="E85" s="111"/>
      <c r="F85" s="110"/>
      <c r="G85" s="110"/>
      <c r="H85" s="110"/>
      <c r="I85" s="110"/>
      <c r="J85" s="110"/>
      <c r="K85" s="110"/>
      <c r="L85" s="110">
        <f>+SUM(L80:L84)</f>
        <v>81530.076216689908</v>
      </c>
      <c r="M85" s="110">
        <f t="shared" ref="M85" si="42">+SUM(M80:M84)</f>
        <v>89787.946725224727</v>
      </c>
      <c r="N85" s="110">
        <f t="shared" ref="N85" si="43">+SUM(N80:N84)</f>
        <v>81249.249183249383</v>
      </c>
      <c r="O85" s="110">
        <f t="shared" ref="O85" si="44">+SUM(O80:O84)</f>
        <v>86945.688148415647</v>
      </c>
      <c r="P85" s="110">
        <f t="shared" si="33"/>
        <v>339512.96027357964</v>
      </c>
      <c r="Q85" s="110">
        <f t="shared" ref="Q85:R85" si="45">+P85</f>
        <v>339512.96027357964</v>
      </c>
      <c r="R85" s="110">
        <f t="shared" si="45"/>
        <v>339512.96027357964</v>
      </c>
      <c r="S85" s="111">
        <f t="shared" si="35"/>
        <v>100</v>
      </c>
    </row>
    <row r="86" spans="1:27" x14ac:dyDescent="0.3">
      <c r="A86" s="36"/>
      <c r="B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9"/>
      <c r="U86" s="39"/>
      <c r="V86" s="39"/>
      <c r="W86" s="39"/>
      <c r="X86" s="39"/>
      <c r="Y86" s="39"/>
      <c r="Z86" s="39"/>
      <c r="AA86" s="39"/>
    </row>
    <row r="87" spans="1:27" s="116" customFormat="1" x14ac:dyDescent="0.3">
      <c r="A87" s="113"/>
      <c r="B87" s="114"/>
      <c r="C87" s="115"/>
      <c r="E87" s="117"/>
      <c r="O87" s="118"/>
    </row>
    <row r="88" spans="1:27" s="116" customFormat="1" ht="17.399999999999999" x14ac:dyDescent="0.3">
      <c r="A88" s="138"/>
      <c r="B88" s="138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</row>
    <row r="89" spans="1:27" s="116" customFormat="1" ht="15.6" x14ac:dyDescent="0.3">
      <c r="A89" s="119"/>
      <c r="B89" s="119"/>
      <c r="C89" s="119"/>
      <c r="D89" s="119"/>
      <c r="E89" s="120"/>
    </row>
    <row r="90" spans="1:27" s="116" customFormat="1" ht="20.399999999999999" x14ac:dyDescent="0.3">
      <c r="A90" s="94"/>
      <c r="B90" s="94"/>
      <c r="C90" s="67"/>
      <c r="D90" s="121"/>
      <c r="E90" s="122"/>
      <c r="L90" s="123"/>
      <c r="M90" s="123"/>
      <c r="N90" s="123"/>
      <c r="O90" s="123"/>
      <c r="P90" s="124"/>
      <c r="Q90" s="124"/>
      <c r="R90" s="124"/>
      <c r="S90" s="125"/>
    </row>
    <row r="91" spans="1:27" s="116" customFormat="1" ht="20.399999999999999" x14ac:dyDescent="0.3">
      <c r="A91" s="94"/>
      <c r="B91" s="94"/>
      <c r="C91" s="67"/>
      <c r="D91" s="121"/>
      <c r="E91" s="126"/>
      <c r="M91" s="124"/>
      <c r="P91" s="124"/>
      <c r="Q91" s="124"/>
      <c r="R91" s="124"/>
      <c r="S91" s="125"/>
    </row>
    <row r="92" spans="1:27" s="116" customFormat="1" ht="20.399999999999999" x14ac:dyDescent="0.3">
      <c r="A92" s="94"/>
      <c r="B92" s="94"/>
      <c r="C92" s="67"/>
      <c r="D92" s="121"/>
      <c r="E92" s="126"/>
      <c r="L92" s="124"/>
      <c r="M92" s="124"/>
      <c r="N92" s="124"/>
      <c r="O92" s="124"/>
      <c r="P92" s="124"/>
      <c r="Q92" s="124"/>
      <c r="R92" s="124"/>
      <c r="S92" s="125"/>
    </row>
    <row r="93" spans="1:27" s="116" customFormat="1" ht="20.399999999999999" x14ac:dyDescent="0.3">
      <c r="A93" s="94"/>
      <c r="B93" s="94"/>
      <c r="C93" s="67"/>
      <c r="D93" s="121"/>
      <c r="E93" s="126"/>
      <c r="L93" s="124"/>
      <c r="M93" s="124"/>
      <c r="N93" s="124"/>
      <c r="O93" s="124"/>
      <c r="P93" s="124"/>
      <c r="Q93" s="124"/>
      <c r="R93" s="124"/>
      <c r="S93" s="125"/>
    </row>
    <row r="94" spans="1:27" s="116" customFormat="1" ht="20.399999999999999" x14ac:dyDescent="0.3">
      <c r="A94" s="94"/>
      <c r="B94" s="94"/>
      <c r="C94" s="67"/>
      <c r="D94" s="121"/>
      <c r="E94" s="122"/>
      <c r="L94" s="124"/>
      <c r="M94" s="124"/>
      <c r="N94" s="124"/>
      <c r="O94" s="124"/>
      <c r="P94" s="124"/>
      <c r="Q94" s="124"/>
      <c r="R94" s="124"/>
      <c r="S94" s="125"/>
    </row>
    <row r="95" spans="1:27" s="116" customFormat="1" ht="15.6" x14ac:dyDescent="0.3">
      <c r="A95" s="127"/>
      <c r="B95" s="127"/>
      <c r="C95" s="128"/>
      <c r="D95" s="129"/>
      <c r="E95" s="130"/>
      <c r="L95" s="124"/>
      <c r="M95" s="124"/>
      <c r="N95" s="124"/>
      <c r="O95" s="124"/>
      <c r="P95" s="124"/>
      <c r="Q95" s="124"/>
      <c r="R95" s="124"/>
      <c r="S95" s="125"/>
    </row>
    <row r="96" spans="1:27" s="116" customFormat="1" x14ac:dyDescent="0.3">
      <c r="A96" s="113"/>
      <c r="B96" s="114"/>
      <c r="C96" s="115"/>
      <c r="E96" s="117"/>
    </row>
  </sheetData>
  <mergeCells count="6">
    <mergeCell ref="G2:J2"/>
    <mergeCell ref="L2:O2"/>
    <mergeCell ref="R2:S2"/>
    <mergeCell ref="A1:S1"/>
    <mergeCell ref="A88:S88"/>
    <mergeCell ref="A78:I78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PTBA-BP-MFBPE-mios+RAC-Vf</vt:lpstr>
      <vt:lpstr>'PTBA-BP-MFBPE-mios+RAC-Vf'!Zone_d_impression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Pfndimira@outlook.com</dc:creator>
  <cp:lastModifiedBy>MINIFINANCE</cp:lastModifiedBy>
  <cp:lastPrinted>2022-05-24T12:46:20Z</cp:lastPrinted>
  <dcterms:created xsi:type="dcterms:W3CDTF">2022-03-24T04:06:19Z</dcterms:created>
  <dcterms:modified xsi:type="dcterms:W3CDTF">2022-06-09T09:06:27Z</dcterms:modified>
</cp:coreProperties>
</file>