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fndi\OneDrive\Documents\1-AGV+PFN+ULBu+UNg\FC-GAR+PPPBSE\"/>
    </mc:Choice>
  </mc:AlternateContent>
  <xr:revisionPtr revIDLastSave="0" documentId="8_{94CC4C41-F044-4CB7-A13B-FF14DA2B23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 PTBA AXE GAR-BP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1" i="1" l="1"/>
  <c r="M41" i="1"/>
  <c r="L41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8" i="1"/>
  <c r="Q17" i="1"/>
  <c r="Q16" i="1"/>
  <c r="Q15" i="1"/>
  <c r="Q14" i="1"/>
  <c r="Q13" i="1"/>
  <c r="Q11" i="1"/>
  <c r="Q10" i="1"/>
  <c r="Q9" i="1"/>
  <c r="Q8" i="1"/>
  <c r="Q7" i="1"/>
  <c r="Q6" i="1"/>
  <c r="P39" i="1"/>
  <c r="P37" i="1"/>
  <c r="P36" i="1"/>
  <c r="P32" i="1"/>
  <c r="P28" i="1"/>
  <c r="P24" i="1"/>
  <c r="P23" i="1"/>
  <c r="P20" i="1"/>
  <c r="P16" i="1"/>
  <c r="P14" i="1"/>
  <c r="P8" i="1"/>
  <c r="O5" i="1"/>
  <c r="J40" i="1"/>
  <c r="K40" i="1" s="1"/>
  <c r="J21" i="1"/>
  <c r="K21" i="1" s="1"/>
  <c r="J22" i="1"/>
  <c r="K22" i="1" s="1"/>
  <c r="J23" i="1"/>
  <c r="K23" i="1" s="1"/>
  <c r="L23" i="1"/>
  <c r="M23" i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L30" i="1"/>
  <c r="J31" i="1"/>
  <c r="N31" i="1" s="1"/>
  <c r="J32" i="1"/>
  <c r="K32" i="1" s="1"/>
  <c r="J33" i="1"/>
  <c r="K33" i="1" s="1"/>
  <c r="J34" i="1"/>
  <c r="M34" i="1" s="1"/>
  <c r="J35" i="1"/>
  <c r="L35" i="1" s="1"/>
  <c r="K35" i="1"/>
  <c r="N35" i="1"/>
  <c r="J36" i="1"/>
  <c r="K36" i="1" s="1"/>
  <c r="J37" i="1"/>
  <c r="L37" i="1" s="1"/>
  <c r="J38" i="1"/>
  <c r="M38" i="1" s="1"/>
  <c r="L38" i="1"/>
  <c r="N38" i="1"/>
  <c r="J39" i="1"/>
  <c r="M39" i="1" s="1"/>
  <c r="K39" i="1"/>
  <c r="L39" i="1"/>
  <c r="J20" i="1"/>
  <c r="J14" i="1"/>
  <c r="K14" i="1" s="1"/>
  <c r="N14" i="1"/>
  <c r="J15" i="1"/>
  <c r="L15" i="1" s="1"/>
  <c r="K15" i="1"/>
  <c r="J16" i="1"/>
  <c r="L16" i="1" s="1"/>
  <c r="J17" i="1"/>
  <c r="K17" i="1" s="1"/>
  <c r="J18" i="1"/>
  <c r="K18" i="1" s="1"/>
  <c r="J13" i="1"/>
  <c r="P13" i="1" s="1"/>
  <c r="J8" i="1"/>
  <c r="M8" i="1" s="1"/>
  <c r="J9" i="1"/>
  <c r="M9" i="1" s="1"/>
  <c r="J7" i="1"/>
  <c r="N7" i="1" s="1"/>
  <c r="K7" i="1"/>
  <c r="J6" i="1"/>
  <c r="P6" i="1" s="1"/>
  <c r="P41" i="1" l="1"/>
  <c r="P31" i="1"/>
  <c r="P15" i="1"/>
  <c r="P25" i="1"/>
  <c r="P33" i="1"/>
  <c r="M31" i="1"/>
  <c r="N22" i="1"/>
  <c r="P17" i="1"/>
  <c r="P26" i="1"/>
  <c r="P34" i="1"/>
  <c r="P40" i="1"/>
  <c r="Q40" i="1" s="1"/>
  <c r="K31" i="1"/>
  <c r="M25" i="1"/>
  <c r="M22" i="1"/>
  <c r="P7" i="1"/>
  <c r="P18" i="1"/>
  <c r="P27" i="1"/>
  <c r="P35" i="1"/>
  <c r="N21" i="1"/>
  <c r="P9" i="1"/>
  <c r="P21" i="1"/>
  <c r="P29" i="1"/>
  <c r="M7" i="1"/>
  <c r="N23" i="1"/>
  <c r="M21" i="1"/>
  <c r="P22" i="1"/>
  <c r="P30" i="1"/>
  <c r="P38" i="1"/>
  <c r="L18" i="1"/>
  <c r="L14" i="1"/>
  <c r="N33" i="1"/>
  <c r="M33" i="1"/>
  <c r="N39" i="1"/>
  <c r="N40" i="1"/>
  <c r="N15" i="1"/>
  <c r="L8" i="1"/>
  <c r="N34" i="1"/>
  <c r="N29" i="1"/>
  <c r="L7" i="1"/>
  <c r="K8" i="1"/>
  <c r="K16" i="1"/>
  <c r="M14" i="1"/>
  <c r="N36" i="1"/>
  <c r="L34" i="1"/>
  <c r="L31" i="1"/>
  <c r="M29" i="1"/>
  <c r="N26" i="1"/>
  <c r="M26" i="1"/>
  <c r="L26" i="1"/>
  <c r="N9" i="1"/>
  <c r="N18" i="1"/>
  <c r="M15" i="1"/>
  <c r="M35" i="1"/>
  <c r="N30" i="1"/>
  <c r="N27" i="1"/>
  <c r="M18" i="1"/>
  <c r="N37" i="1"/>
  <c r="M30" i="1"/>
  <c r="M27" i="1"/>
  <c r="N25" i="1"/>
  <c r="M40" i="1"/>
  <c r="N8" i="1"/>
  <c r="M37" i="1"/>
  <c r="L27" i="1"/>
  <c r="K37" i="1"/>
  <c r="L40" i="1"/>
  <c r="L22" i="1"/>
  <c r="N28" i="1"/>
  <c r="K38" i="1"/>
  <c r="M36" i="1"/>
  <c r="K34" i="1"/>
  <c r="L33" i="1"/>
  <c r="M32" i="1"/>
  <c r="L29" i="1"/>
  <c r="M28" i="1"/>
  <c r="L25" i="1"/>
  <c r="M24" i="1"/>
  <c r="L21" i="1"/>
  <c r="N24" i="1"/>
  <c r="L36" i="1"/>
  <c r="L32" i="1"/>
  <c r="L28" i="1"/>
  <c r="L24" i="1"/>
  <c r="N32" i="1"/>
  <c r="M17" i="1"/>
  <c r="L17" i="1"/>
  <c r="M16" i="1"/>
  <c r="N17" i="1"/>
  <c r="N16" i="1"/>
  <c r="L9" i="1"/>
  <c r="K9" i="1"/>
  <c r="O12" i="1"/>
  <c r="W12" i="1"/>
  <c r="W19" i="1" l="1"/>
  <c r="W5" i="1"/>
  <c r="L6" i="1"/>
  <c r="M6" i="1"/>
  <c r="N6" i="1"/>
  <c r="K6" i="1"/>
  <c r="K5" i="1" s="1"/>
  <c r="O19" i="1"/>
  <c r="E41" i="1"/>
  <c r="K20" i="1"/>
  <c r="L20" i="1"/>
  <c r="M20" i="1"/>
  <c r="N20" i="1"/>
  <c r="L13" i="1"/>
  <c r="M13" i="1"/>
  <c r="N13" i="1"/>
  <c r="N12" i="1" s="1"/>
  <c r="K13" i="1"/>
  <c r="K12" i="1" s="1"/>
  <c r="O41" i="1" l="1"/>
  <c r="Q41" i="1" s="1"/>
  <c r="M12" i="1"/>
  <c r="L12" i="1"/>
  <c r="M19" i="1"/>
  <c r="L5" i="1"/>
  <c r="L19" i="1"/>
  <c r="K19" i="1"/>
  <c r="N19" i="1"/>
  <c r="N5" i="1"/>
  <c r="M5" i="1"/>
  <c r="K41" i="1" l="1"/>
</calcChain>
</file>

<file path=xl/sharedStrings.xml><?xml version="1.0" encoding="utf-8"?>
<sst xmlns="http://schemas.openxmlformats.org/spreadsheetml/2006/main" count="110" uniqueCount="76">
  <si>
    <t>Codes activités</t>
  </si>
  <si>
    <t xml:space="preserve">Activités </t>
  </si>
  <si>
    <t>Resultat Attendus</t>
  </si>
  <si>
    <t>Unité</t>
  </si>
  <si>
    <t>Programmation physique</t>
  </si>
  <si>
    <t>Programmation financière</t>
  </si>
  <si>
    <t>Source de Financement</t>
  </si>
  <si>
    <t>Responsables</t>
  </si>
  <si>
    <t>T1</t>
  </si>
  <si>
    <t>T2</t>
  </si>
  <si>
    <t>T3</t>
  </si>
  <si>
    <t>T4</t>
  </si>
  <si>
    <t>Etat</t>
  </si>
  <si>
    <t>Bénéficiaires</t>
  </si>
  <si>
    <t>TRAVAUX</t>
  </si>
  <si>
    <t>BIENS</t>
  </si>
  <si>
    <t>FONCTIONNEMENT</t>
  </si>
  <si>
    <t>Quantité (Total Programmation physique)</t>
  </si>
  <si>
    <t>I</t>
  </si>
  <si>
    <t>II</t>
  </si>
  <si>
    <t>III</t>
  </si>
  <si>
    <t>IV</t>
  </si>
  <si>
    <t>Bailleur 1</t>
  </si>
  <si>
    <t>Bailleur 2</t>
  </si>
  <si>
    <t>Bailleur 3</t>
  </si>
  <si>
    <t>Bailleur 4</t>
  </si>
  <si>
    <t>Bailleur 5</t>
  </si>
  <si>
    <t>Autre</t>
  </si>
  <si>
    <t>Code du Projet
 dans le PAP-PND</t>
  </si>
  <si>
    <t>Observations</t>
  </si>
  <si>
    <t>Code du Programme
dans le PAP-PND</t>
  </si>
  <si>
    <t xml:space="preserve">Abréviation de l’intitulé du Ministère </t>
  </si>
  <si>
    <t>Cout unitaire (Millions Francs Bu)</t>
  </si>
  <si>
    <t>Construction du Palais et de la Presidence de la Republique a Gitega</t>
  </si>
  <si>
    <t>Construction des diverses salles aupres du Palais Presidentiel Ntare Rushatsi</t>
  </si>
  <si>
    <t>Equipement building Administratif de la Presidence</t>
  </si>
  <si>
    <t>Appui aux Bonnes Initiatives</t>
  </si>
  <si>
    <t>Voyage officiels du Chef de l'Etat</t>
  </si>
  <si>
    <t>Mission officielles des fonctionnaires a l'Etranger</t>
  </si>
  <si>
    <t>Frais de mission a l'interieur du Pays</t>
  </si>
  <si>
    <t>Frais d'intendance du President de la Republique</t>
  </si>
  <si>
    <t>Frais postaux et communiques</t>
  </si>
  <si>
    <t>Frais de telecommunications</t>
  </si>
  <si>
    <t>Abonnement a l'internet</t>
  </si>
  <si>
    <t>Entretien du charroi</t>
  </si>
  <si>
    <t>Entretien du charroi Presidentiel</t>
  </si>
  <si>
    <t>Entretien de l'avion du Gouvernement</t>
  </si>
  <si>
    <t>Entretien et equipement des Palais</t>
  </si>
  <si>
    <t>Entretien des batiments administratifs de la Presidence</t>
  </si>
  <si>
    <t>Entretien du nouveau Palais Presidentiel</t>
  </si>
  <si>
    <t>Carburant et Lubrifiants</t>
  </si>
  <si>
    <t>Carburant et Lubrifiants charroi Presidentiel</t>
  </si>
  <si>
    <t>Achat materiel et fournitures de Bureau</t>
  </si>
  <si>
    <t>Consommation en Eau et Electricite</t>
  </si>
  <si>
    <t>Chef de Cabinet Civil du President</t>
  </si>
  <si>
    <t>Indemnites de deplacement des ayants droit aux vehicules de fonction</t>
  </si>
  <si>
    <t>Remunerations directes de base S/Contrats</t>
  </si>
  <si>
    <t>Indemnites et primes de technicite S/Contrats</t>
  </si>
  <si>
    <t>Allocations familliales S/Contrats</t>
  </si>
  <si>
    <t>Traitements et indemnites du personnel politique</t>
  </si>
  <si>
    <t>Contribution de l'Etat a la Securite Sociale</t>
  </si>
  <si>
    <t>SALAIRE ET TRAITEMENTS</t>
  </si>
  <si>
    <t>Frais funeraires</t>
  </si>
  <si>
    <t>Fonds d'assistance social</t>
  </si>
  <si>
    <t>Frais de Fonctionnement des Ordres Nationaux</t>
  </si>
  <si>
    <t xml:space="preserve"> PRESIDENCE DE LA REPUBLIQUE DU BURUNDI</t>
  </si>
  <si>
    <t>PRESIDENCE</t>
  </si>
  <si>
    <t>OO1</t>
  </si>
  <si>
    <t>Code du Ministère
 dans la nomenclature Presidence</t>
  </si>
  <si>
    <t xml:space="preserve">Code S&amp;E du Projet
 dans la nomenclature  le PIP 2020-2023 du Presidence </t>
  </si>
  <si>
    <t>TOTAL</t>
  </si>
  <si>
    <t>Structures ratachées</t>
  </si>
  <si>
    <t>Trimestre</t>
  </si>
  <si>
    <t>Totale Programmation financière (millions de francs BIF)
T1</t>
  </si>
  <si>
    <t>Totale Programmation financière
Recalculer
T2</t>
  </si>
  <si>
    <t>T1-T2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</si>
</sst>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.00;\-#,##0.00;\-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1" fontId="11" fillId="0" borderId="0" applyFont="0" applyFill="0" applyBorder="0" applyAlignment="0" applyProtection="0"/>
  </cellStyleXfs>
  <cellXfs count="8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" fontId="3" fillId="2" borderId="6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/>
    </xf>
    <xf numFmtId="2" fontId="4" fillId="0" borderId="1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2" fontId="7" fillId="0" borderId="1" xfId="1" applyNumberFormat="1" applyFont="1" applyFill="1" applyBorder="1" applyAlignment="1">
      <alignment horizontal="right" vertical="center"/>
    </xf>
    <xf numFmtId="0" fontId="8" fillId="0" borderId="1" xfId="1" applyFont="1" applyFill="1" applyBorder="1"/>
    <xf numFmtId="0" fontId="1" fillId="3" borderId="1" xfId="0" applyFont="1" applyFill="1" applyBorder="1" applyAlignment="1">
      <alignment vertical="center"/>
    </xf>
    <xf numFmtId="0" fontId="7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/>
    <xf numFmtId="0" fontId="1" fillId="4" borderId="1" xfId="0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1" fontId="3" fillId="4" borderId="6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0" fillId="3" borderId="1" xfId="0" applyFill="1" applyBorder="1"/>
    <xf numFmtId="0" fontId="10" fillId="3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 indent="6"/>
    </xf>
    <xf numFmtId="0" fontId="7" fillId="0" borderId="1" xfId="0" applyFont="1" applyBorder="1"/>
    <xf numFmtId="3" fontId="7" fillId="0" borderId="1" xfId="1" applyNumberFormat="1" applyFont="1" applyBorder="1" applyAlignment="1">
      <alignment horizontal="right" vertical="center"/>
    </xf>
    <xf numFmtId="0" fontId="3" fillId="5" borderId="1" xfId="1" applyFont="1" applyFill="1" applyBorder="1" applyAlignment="1">
      <alignment horizontal="center" vertical="center" wrapText="1"/>
    </xf>
    <xf numFmtId="2" fontId="7" fillId="5" borderId="1" xfId="1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vertical="center"/>
    </xf>
    <xf numFmtId="2" fontId="4" fillId="5" borderId="1" xfId="1" applyNumberFormat="1" applyFont="1" applyFill="1" applyBorder="1" applyAlignment="1">
      <alignment horizontal="right" vertical="center"/>
    </xf>
    <xf numFmtId="3" fontId="7" fillId="5" borderId="1" xfId="1" applyNumberFormat="1" applyFont="1" applyFill="1" applyBorder="1" applyAlignment="1">
      <alignment horizontal="right" vertical="center"/>
    </xf>
    <xf numFmtId="0" fontId="3" fillId="5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9" fillId="4" borderId="1" xfId="1" applyFont="1" applyFill="1" applyBorder="1" applyAlignment="1">
      <alignment horizontal="left" vertical="center" wrapText="1"/>
    </xf>
    <xf numFmtId="0" fontId="9" fillId="4" borderId="6" xfId="1" applyFont="1" applyFill="1" applyBorder="1" applyAlignment="1">
      <alignment horizontal="left" vertical="center" wrapText="1"/>
    </xf>
    <xf numFmtId="1" fontId="9" fillId="4" borderId="6" xfId="1" applyNumberFormat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1" fontId="7" fillId="0" borderId="1" xfId="2" applyFont="1" applyFill="1" applyBorder="1" applyAlignment="1">
      <alignment horizontal="center" vertical="center"/>
    </xf>
    <xf numFmtId="41" fontId="7" fillId="0" borderId="1" xfId="2" applyFont="1" applyFill="1" applyBorder="1" applyAlignment="1">
      <alignment horizontal="right" vertical="center"/>
    </xf>
    <xf numFmtId="41" fontId="4" fillId="0" borderId="1" xfId="2" applyFont="1" applyBorder="1" applyAlignment="1">
      <alignment horizontal="center" vertical="center"/>
    </xf>
    <xf numFmtId="41" fontId="4" fillId="0" borderId="1" xfId="2" applyFont="1" applyBorder="1" applyAlignment="1">
      <alignment vertical="center"/>
    </xf>
    <xf numFmtId="41" fontId="0" fillId="0" borderId="0" xfId="2" applyFont="1"/>
    <xf numFmtId="41" fontId="4" fillId="0" borderId="1" xfId="2" applyFont="1" applyFill="1" applyBorder="1" applyAlignment="1">
      <alignment horizontal="right" vertical="center"/>
    </xf>
    <xf numFmtId="41" fontId="6" fillId="0" borderId="1" xfId="2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right" vertical="center"/>
    </xf>
    <xf numFmtId="41" fontId="6" fillId="0" borderId="1" xfId="2" applyFont="1" applyBorder="1" applyAlignment="1">
      <alignment horizontal="right" vertical="center"/>
    </xf>
    <xf numFmtId="41" fontId="7" fillId="0" borderId="1" xfId="2" applyFont="1" applyBorder="1"/>
    <xf numFmtId="41" fontId="4" fillId="0" borderId="1" xfId="2" applyFont="1" applyBorder="1" applyAlignment="1">
      <alignment horizontal="right" vertical="center"/>
    </xf>
    <xf numFmtId="41" fontId="9" fillId="4" borderId="1" xfId="2" applyFont="1" applyFill="1" applyBorder="1" applyAlignment="1">
      <alignment horizontal="left" vertical="center" wrapText="1"/>
    </xf>
  </cellXfs>
  <cellStyles count="3">
    <cellStyle name="Milliers [0]" xfId="2" builtinId="6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41"/>
  <sheetViews>
    <sheetView tabSelected="1" view="pageBreakPreview" topLeftCell="A25" zoomScale="145" zoomScaleNormal="100" zoomScaleSheetLayoutView="145" workbookViewId="0">
      <pane xSplit="2" topLeftCell="K1" activePane="topRight" state="frozen"/>
      <selection pane="topRight" activeCell="K5" sqref="K5:O41"/>
    </sheetView>
  </sheetViews>
  <sheetFormatPr baseColWidth="10" defaultRowHeight="14.4" x14ac:dyDescent="0.3"/>
  <cols>
    <col min="1" max="1" width="13.44140625" style="30" customWidth="1"/>
    <col min="2" max="2" width="45.109375" customWidth="1"/>
    <col min="3" max="3" width="6" customWidth="1"/>
    <col min="4" max="4" width="5.109375" customWidth="1"/>
    <col min="5" max="5" width="8.5546875" customWidth="1"/>
    <col min="6" max="6" width="3.5546875" customWidth="1"/>
    <col min="7" max="7" width="3.88671875" customWidth="1"/>
    <col min="8" max="8" width="3.5546875" customWidth="1"/>
    <col min="9" max="9" width="3.109375" customWidth="1"/>
    <col min="10" max="10" width="8.88671875" customWidth="1"/>
    <col min="11" max="11" width="8.5546875" customWidth="1"/>
    <col min="12" max="12" width="12.33203125" customWidth="1"/>
    <col min="13" max="13" width="10.33203125" customWidth="1"/>
    <col min="14" max="14" width="10.5546875" customWidth="1"/>
    <col min="15" max="17" width="11.5546875" customWidth="1"/>
    <col min="18" max="18" width="6.109375" customWidth="1"/>
    <col min="19" max="19" width="5.6640625" customWidth="1"/>
    <col min="20" max="20" width="6" customWidth="1"/>
    <col min="21" max="21" width="6.109375" customWidth="1"/>
    <col min="22" max="22" width="5.88671875" customWidth="1"/>
    <col min="23" max="23" width="10.44140625" customWidth="1"/>
    <col min="24" max="24" width="9.33203125" customWidth="1"/>
    <col min="25" max="25" width="6.44140625" customWidth="1"/>
    <col min="26" max="26" width="14.6640625" customWidth="1"/>
    <col min="27" max="27" width="10.44140625" customWidth="1"/>
    <col min="32" max="32" width="24.5546875" customWidth="1"/>
  </cols>
  <sheetData>
    <row r="2" spans="1:32" ht="61.2" x14ac:dyDescent="0.3">
      <c r="A2" s="27" t="s">
        <v>0</v>
      </c>
      <c r="B2" s="1" t="s">
        <v>1</v>
      </c>
      <c r="C2" s="2" t="s">
        <v>2</v>
      </c>
      <c r="D2" s="1" t="s">
        <v>3</v>
      </c>
      <c r="E2" s="3" t="s">
        <v>17</v>
      </c>
      <c r="F2" s="58" t="s">
        <v>4</v>
      </c>
      <c r="G2" s="59"/>
      <c r="H2" s="59"/>
      <c r="I2" s="60"/>
      <c r="J2" s="3" t="s">
        <v>32</v>
      </c>
      <c r="K2" s="61" t="s">
        <v>5</v>
      </c>
      <c r="L2" s="62"/>
      <c r="M2" s="62"/>
      <c r="N2" s="63"/>
      <c r="O2" s="1" t="s">
        <v>73</v>
      </c>
      <c r="P2" s="57" t="s">
        <v>74</v>
      </c>
      <c r="Q2" s="57" t="s">
        <v>75</v>
      </c>
      <c r="R2" s="64" t="s">
        <v>6</v>
      </c>
      <c r="S2" s="65"/>
      <c r="T2" s="65"/>
      <c r="U2" s="65"/>
      <c r="V2" s="65"/>
      <c r="W2" s="65"/>
      <c r="X2" s="65"/>
      <c r="Y2" s="66"/>
      <c r="Z2" s="1" t="s">
        <v>7</v>
      </c>
      <c r="AA2" s="1" t="s">
        <v>30</v>
      </c>
      <c r="AB2" s="1" t="s">
        <v>28</v>
      </c>
      <c r="AC2" s="1" t="s">
        <v>31</v>
      </c>
      <c r="AD2" s="1" t="s">
        <v>68</v>
      </c>
      <c r="AE2" s="1" t="s">
        <v>69</v>
      </c>
      <c r="AF2" s="1" t="s">
        <v>29</v>
      </c>
    </row>
    <row r="3" spans="1:32" ht="20.399999999999999" x14ac:dyDescent="0.3">
      <c r="A3" s="27"/>
      <c r="B3" s="1"/>
      <c r="C3" s="4"/>
      <c r="D3" s="1"/>
      <c r="E3" s="5"/>
      <c r="F3" s="1" t="s">
        <v>8</v>
      </c>
      <c r="G3" s="1" t="s">
        <v>9</v>
      </c>
      <c r="H3" s="1" t="s">
        <v>10</v>
      </c>
      <c r="I3" s="1" t="s">
        <v>11</v>
      </c>
      <c r="J3" s="5"/>
      <c r="K3" s="6" t="s">
        <v>8</v>
      </c>
      <c r="L3" s="6" t="s">
        <v>9</v>
      </c>
      <c r="M3" s="6" t="s">
        <v>10</v>
      </c>
      <c r="N3" s="6" t="s">
        <v>11</v>
      </c>
      <c r="O3" s="1"/>
      <c r="P3" s="52"/>
      <c r="Q3" s="52"/>
      <c r="R3" s="1" t="s">
        <v>22</v>
      </c>
      <c r="S3" s="1" t="s">
        <v>23</v>
      </c>
      <c r="T3" s="1" t="s">
        <v>24</v>
      </c>
      <c r="U3" s="1" t="s">
        <v>25</v>
      </c>
      <c r="V3" s="1" t="s">
        <v>26</v>
      </c>
      <c r="W3" s="1" t="s">
        <v>12</v>
      </c>
      <c r="X3" s="1" t="s">
        <v>13</v>
      </c>
      <c r="Y3" s="1" t="s">
        <v>27</v>
      </c>
      <c r="Z3" s="1"/>
      <c r="AA3" s="1"/>
      <c r="AB3" s="1"/>
      <c r="AC3" s="1"/>
      <c r="AD3" s="1"/>
      <c r="AE3" s="1"/>
      <c r="AF3" s="1"/>
    </row>
    <row r="4" spans="1:32" x14ac:dyDescent="0.3">
      <c r="A4" s="31" t="s">
        <v>65</v>
      </c>
      <c r="B4" s="32"/>
      <c r="C4" s="33"/>
      <c r="D4" s="32"/>
      <c r="E4" s="34"/>
      <c r="F4" s="32"/>
      <c r="G4" s="32"/>
      <c r="H4" s="32"/>
      <c r="I4" s="32"/>
      <c r="J4" s="34"/>
      <c r="K4" s="35"/>
      <c r="L4" s="35"/>
      <c r="M4" s="35"/>
      <c r="N4" s="35"/>
      <c r="O4" s="32"/>
      <c r="P4" s="52"/>
      <c r="Q4" s="5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1:32" ht="15.6" x14ac:dyDescent="0.3">
      <c r="A5" s="28" t="s">
        <v>18</v>
      </c>
      <c r="B5" s="24" t="s">
        <v>14</v>
      </c>
      <c r="C5" s="24"/>
      <c r="D5" s="24"/>
      <c r="E5" s="23"/>
      <c r="F5" s="24"/>
      <c r="G5" s="24"/>
      <c r="H5" s="24"/>
      <c r="I5" s="24"/>
      <c r="J5" s="23"/>
      <c r="K5" s="73">
        <f>SUM(K6:K9)</f>
        <v>1969.4499999999998</v>
      </c>
      <c r="L5" s="73">
        <f t="shared" ref="L5:N5" si="0">SUM(L6:L9)</f>
        <v>1969.4499999999998</v>
      </c>
      <c r="M5" s="73">
        <f t="shared" si="0"/>
        <v>1969.4499999999998</v>
      </c>
      <c r="N5" s="73">
        <f t="shared" si="0"/>
        <v>1969.4499999999998</v>
      </c>
      <c r="O5" s="74">
        <f>+O6+O7+O8+O9</f>
        <v>7877.7999999999993</v>
      </c>
      <c r="P5" s="53"/>
      <c r="Q5" s="53"/>
      <c r="R5" s="25"/>
      <c r="S5" s="25"/>
      <c r="T5" s="25"/>
      <c r="U5" s="25"/>
      <c r="V5" s="25"/>
      <c r="W5" s="25">
        <f>SUM(W6:W9)</f>
        <v>7877.7999999999993</v>
      </c>
      <c r="X5" s="25"/>
      <c r="Y5" s="25"/>
      <c r="Z5" s="26"/>
      <c r="AA5" s="36"/>
      <c r="AB5" s="36"/>
      <c r="AC5" s="36"/>
      <c r="AD5" s="36"/>
      <c r="AE5" s="36"/>
      <c r="AF5" s="36"/>
    </row>
    <row r="6" spans="1:32" ht="20.399999999999999" x14ac:dyDescent="0.3">
      <c r="A6" s="29">
        <v>101</v>
      </c>
      <c r="B6" s="7" t="s">
        <v>33</v>
      </c>
      <c r="C6" s="8"/>
      <c r="D6" s="9" t="s">
        <v>72</v>
      </c>
      <c r="E6" s="10">
        <v>4</v>
      </c>
      <c r="F6" s="9">
        <v>1</v>
      </c>
      <c r="G6" s="9">
        <v>1</v>
      </c>
      <c r="H6" s="9">
        <v>1</v>
      </c>
      <c r="I6" s="9">
        <v>1</v>
      </c>
      <c r="J6" s="38">
        <f>+O6/E6</f>
        <v>1500</v>
      </c>
      <c r="K6" s="75">
        <f>F6*$J6</f>
        <v>1500</v>
      </c>
      <c r="L6" s="75">
        <f t="shared" ref="L6:N6" si="1">G6*$J6</f>
        <v>1500</v>
      </c>
      <c r="M6" s="75">
        <f t="shared" si="1"/>
        <v>1500</v>
      </c>
      <c r="N6" s="75">
        <f t="shared" si="1"/>
        <v>1500</v>
      </c>
      <c r="O6" s="76">
        <v>6000</v>
      </c>
      <c r="P6" s="54">
        <f>+E6*J6</f>
        <v>6000</v>
      </c>
      <c r="Q6" s="54">
        <f>+O6-P6</f>
        <v>0</v>
      </c>
      <c r="R6" s="11"/>
      <c r="S6" s="11"/>
      <c r="T6" s="11"/>
      <c r="U6" s="11"/>
      <c r="V6" s="11"/>
      <c r="W6" s="38">
        <v>6000</v>
      </c>
      <c r="X6" s="11"/>
      <c r="Y6" s="11"/>
      <c r="Z6" s="12" t="s">
        <v>54</v>
      </c>
      <c r="AA6" s="36"/>
      <c r="AB6" s="36"/>
      <c r="AC6" s="48" t="s">
        <v>66</v>
      </c>
      <c r="AD6" s="49" t="s">
        <v>67</v>
      </c>
      <c r="AE6" s="36"/>
      <c r="AF6" s="37"/>
    </row>
    <row r="7" spans="1:32" x14ac:dyDescent="0.3">
      <c r="A7" s="29">
        <v>102</v>
      </c>
      <c r="B7" s="13" t="s">
        <v>34</v>
      </c>
      <c r="C7" s="14"/>
      <c r="D7" s="9" t="s">
        <v>72</v>
      </c>
      <c r="E7" s="10">
        <v>4</v>
      </c>
      <c r="F7" s="9">
        <v>1</v>
      </c>
      <c r="G7" s="9">
        <v>1</v>
      </c>
      <c r="H7" s="9">
        <v>1</v>
      </c>
      <c r="I7" s="9">
        <v>1</v>
      </c>
      <c r="J7" s="38">
        <f>+O7/$E7</f>
        <v>250.47499999999999</v>
      </c>
      <c r="K7" s="75">
        <f t="shared" ref="K7" si="2">F7*$J7</f>
        <v>250.47499999999999</v>
      </c>
      <c r="L7" s="75">
        <f t="shared" ref="L7" si="3">G7*$J7</f>
        <v>250.47499999999999</v>
      </c>
      <c r="M7" s="75">
        <f t="shared" ref="M7" si="4">H7*$J7</f>
        <v>250.47499999999999</v>
      </c>
      <c r="N7" s="75">
        <f t="shared" ref="N7" si="5">I7*$J7</f>
        <v>250.47499999999999</v>
      </c>
      <c r="O7" s="76">
        <v>1001.9</v>
      </c>
      <c r="P7" s="54">
        <f t="shared" ref="P7:P9" si="6">+E7*J7</f>
        <v>1001.9</v>
      </c>
      <c r="Q7" s="54">
        <f t="shared" ref="Q7:Q41" si="7">+O7-P7</f>
        <v>0</v>
      </c>
      <c r="R7" s="15"/>
      <c r="S7" s="15"/>
      <c r="T7" s="15"/>
      <c r="U7" s="15"/>
      <c r="V7" s="15"/>
      <c r="W7" s="38">
        <v>1001.9</v>
      </c>
      <c r="X7" s="15"/>
      <c r="Y7" s="15"/>
      <c r="Z7" s="12"/>
      <c r="AA7" s="36"/>
      <c r="AB7" s="36"/>
      <c r="AC7" s="36"/>
      <c r="AD7" s="36"/>
      <c r="AE7" s="36"/>
      <c r="AF7" s="36"/>
    </row>
    <row r="8" spans="1:32" x14ac:dyDescent="0.3">
      <c r="A8" s="29">
        <v>103</v>
      </c>
      <c r="B8" s="13" t="s">
        <v>35</v>
      </c>
      <c r="C8" s="14"/>
      <c r="D8" s="9" t="s">
        <v>72</v>
      </c>
      <c r="E8" s="10">
        <v>4</v>
      </c>
      <c r="F8" s="9">
        <v>1</v>
      </c>
      <c r="G8" s="9">
        <v>1</v>
      </c>
      <c r="H8" s="9">
        <v>1</v>
      </c>
      <c r="I8" s="9">
        <v>1</v>
      </c>
      <c r="J8" s="38">
        <f t="shared" ref="J8:J9" si="8">+O8/$E8</f>
        <v>137.5</v>
      </c>
      <c r="K8" s="75">
        <f t="shared" ref="K8:K9" si="9">F8*$J8</f>
        <v>137.5</v>
      </c>
      <c r="L8" s="75">
        <f t="shared" ref="L8:L9" si="10">G8*$J8</f>
        <v>137.5</v>
      </c>
      <c r="M8" s="75">
        <f t="shared" ref="M8:M9" si="11">H8*$J8</f>
        <v>137.5</v>
      </c>
      <c r="N8" s="75">
        <f t="shared" ref="N8:N9" si="12">I8*$J8</f>
        <v>137.5</v>
      </c>
      <c r="O8" s="76">
        <v>550</v>
      </c>
      <c r="P8" s="54">
        <f t="shared" si="6"/>
        <v>550</v>
      </c>
      <c r="Q8" s="54">
        <f t="shared" si="7"/>
        <v>0</v>
      </c>
      <c r="R8" s="15"/>
      <c r="S8" s="15"/>
      <c r="T8" s="15"/>
      <c r="U8" s="15"/>
      <c r="V8" s="15"/>
      <c r="W8" s="38">
        <v>550</v>
      </c>
      <c r="X8" s="15"/>
      <c r="Y8" s="15"/>
      <c r="Z8" s="12"/>
      <c r="AA8" s="36"/>
      <c r="AB8" s="36"/>
      <c r="AC8" s="36"/>
      <c r="AD8" s="36"/>
      <c r="AE8" s="36"/>
      <c r="AF8" s="36"/>
    </row>
    <row r="9" spans="1:32" x14ac:dyDescent="0.3">
      <c r="A9" s="29">
        <v>104</v>
      </c>
      <c r="B9" s="13" t="s">
        <v>36</v>
      </c>
      <c r="C9" s="14"/>
      <c r="D9" s="9" t="s">
        <v>72</v>
      </c>
      <c r="E9" s="10">
        <v>4</v>
      </c>
      <c r="F9" s="9">
        <v>1</v>
      </c>
      <c r="G9" s="9">
        <v>1</v>
      </c>
      <c r="H9" s="9">
        <v>1</v>
      </c>
      <c r="I9" s="9">
        <v>1</v>
      </c>
      <c r="J9" s="38">
        <f t="shared" si="8"/>
        <v>81.474999999999994</v>
      </c>
      <c r="K9" s="75">
        <f t="shared" si="9"/>
        <v>81.474999999999994</v>
      </c>
      <c r="L9" s="75">
        <f t="shared" si="10"/>
        <v>81.474999999999994</v>
      </c>
      <c r="M9" s="75">
        <f t="shared" si="11"/>
        <v>81.474999999999994</v>
      </c>
      <c r="N9" s="75">
        <f t="shared" si="12"/>
        <v>81.474999999999994</v>
      </c>
      <c r="O9" s="76">
        <v>325.89999999999998</v>
      </c>
      <c r="P9" s="54">
        <f t="shared" si="6"/>
        <v>325.89999999999998</v>
      </c>
      <c r="Q9" s="54">
        <f t="shared" si="7"/>
        <v>0</v>
      </c>
      <c r="R9" s="15"/>
      <c r="S9" s="15"/>
      <c r="T9" s="15"/>
      <c r="U9" s="15"/>
      <c r="V9" s="15"/>
      <c r="W9" s="38">
        <v>325.89999999999998</v>
      </c>
      <c r="X9" s="15"/>
      <c r="Y9" s="15"/>
      <c r="Z9" s="12"/>
      <c r="AA9" s="36"/>
      <c r="AB9" s="36"/>
      <c r="AC9" s="36"/>
      <c r="AD9" s="36"/>
      <c r="AE9" s="36"/>
      <c r="AF9" s="36"/>
    </row>
    <row r="10" spans="1:32" ht="15.6" x14ac:dyDescent="0.3">
      <c r="A10" s="28" t="s">
        <v>19</v>
      </c>
      <c r="B10" s="24" t="s">
        <v>15</v>
      </c>
      <c r="C10" s="24"/>
      <c r="D10" s="9"/>
      <c r="E10" s="10"/>
      <c r="F10" s="9"/>
      <c r="G10" s="9"/>
      <c r="H10" s="9"/>
      <c r="I10" s="9"/>
      <c r="J10" s="23"/>
      <c r="K10" s="77"/>
      <c r="L10" s="73"/>
      <c r="M10" s="73"/>
      <c r="N10" s="73"/>
      <c r="O10" s="74"/>
      <c r="P10" s="53"/>
      <c r="Q10" s="54">
        <f t="shared" si="7"/>
        <v>0</v>
      </c>
      <c r="R10" s="25"/>
      <c r="S10" s="25"/>
      <c r="T10" s="25"/>
      <c r="U10" s="25"/>
      <c r="V10" s="25"/>
      <c r="X10" s="25"/>
      <c r="Y10" s="25"/>
      <c r="Z10" s="12"/>
      <c r="AA10" s="36"/>
      <c r="AB10" s="36"/>
      <c r="AC10" s="36"/>
      <c r="AD10" s="36"/>
      <c r="AE10" s="36"/>
      <c r="AF10" s="36"/>
    </row>
    <row r="11" spans="1:32" ht="15.6" x14ac:dyDescent="0.3">
      <c r="A11" s="29"/>
      <c r="B11" s="7"/>
      <c r="C11" s="19"/>
      <c r="D11" s="9"/>
      <c r="E11" s="10"/>
      <c r="F11" s="9"/>
      <c r="G11" s="9"/>
      <c r="H11" s="9"/>
      <c r="I11" s="9"/>
      <c r="J11" s="20"/>
      <c r="K11" s="75"/>
      <c r="L11" s="75"/>
      <c r="M11" s="75"/>
      <c r="N11" s="75"/>
      <c r="O11" s="78"/>
      <c r="P11" s="55"/>
      <c r="Q11" s="54">
        <f t="shared" si="7"/>
        <v>0</v>
      </c>
      <c r="R11" s="11"/>
      <c r="S11" s="11"/>
      <c r="T11" s="11"/>
      <c r="U11" s="11"/>
      <c r="V11" s="11"/>
      <c r="W11" s="25"/>
      <c r="X11" s="11"/>
      <c r="Y11" s="11"/>
      <c r="Z11" s="12"/>
      <c r="AA11" s="36"/>
      <c r="AB11" s="36"/>
      <c r="AC11" s="36"/>
      <c r="AD11" s="36"/>
      <c r="AE11" s="36"/>
      <c r="AF11" s="36"/>
    </row>
    <row r="12" spans="1:32" ht="15.6" x14ac:dyDescent="0.3">
      <c r="A12" s="28" t="s">
        <v>20</v>
      </c>
      <c r="B12" s="24" t="s">
        <v>61</v>
      </c>
      <c r="C12" s="24"/>
      <c r="D12" s="9"/>
      <c r="E12" s="10"/>
      <c r="F12" s="9"/>
      <c r="G12" s="9"/>
      <c r="H12" s="9"/>
      <c r="I12" s="9"/>
      <c r="J12" s="23"/>
      <c r="K12" s="73">
        <f>SUM(K13:K18)</f>
        <v>2787.9025000000001</v>
      </c>
      <c r="L12" s="73">
        <f t="shared" ref="L12:N12" si="13">SUM(L13:L18)</f>
        <v>2787.9025000000001</v>
      </c>
      <c r="M12" s="73">
        <f t="shared" si="13"/>
        <v>2787.9025000000001</v>
      </c>
      <c r="N12" s="73">
        <f t="shared" si="13"/>
        <v>2787.9025000000001</v>
      </c>
      <c r="O12" s="74">
        <f>O13+O14+O15+O16+O17+O18</f>
        <v>11151.61</v>
      </c>
      <c r="P12" s="53"/>
      <c r="Q12" s="54"/>
      <c r="R12" s="25"/>
      <c r="S12" s="25"/>
      <c r="T12" s="25"/>
      <c r="U12" s="25"/>
      <c r="V12" s="25"/>
      <c r="W12" s="51">
        <f>SUM(W13:W18)</f>
        <v>11151.61</v>
      </c>
      <c r="X12" s="25"/>
      <c r="Y12" s="25"/>
      <c r="Z12" s="12"/>
      <c r="AA12" s="36"/>
      <c r="AB12" s="36"/>
      <c r="AC12" s="36"/>
      <c r="AD12" s="36"/>
      <c r="AE12" s="36"/>
      <c r="AF12" s="36"/>
    </row>
    <row r="13" spans="1:32" ht="15.6" x14ac:dyDescent="0.3">
      <c r="A13" s="47">
        <v>301</v>
      </c>
      <c r="B13" s="42" t="s">
        <v>55</v>
      </c>
      <c r="C13" s="43"/>
      <c r="D13" s="9" t="s">
        <v>72</v>
      </c>
      <c r="E13" s="10">
        <v>4</v>
      </c>
      <c r="F13" s="9">
        <v>1</v>
      </c>
      <c r="G13" s="9">
        <v>1</v>
      </c>
      <c r="H13" s="9">
        <v>1</v>
      </c>
      <c r="I13" s="9">
        <v>1</v>
      </c>
      <c r="J13" s="44">
        <f>O13/$E13</f>
        <v>183</v>
      </c>
      <c r="K13" s="79">
        <f>F13*$J13</f>
        <v>183</v>
      </c>
      <c r="L13" s="79">
        <f t="shared" ref="L13:N13" si="14">G13*$J13</f>
        <v>183</v>
      </c>
      <c r="M13" s="79">
        <f t="shared" si="14"/>
        <v>183</v>
      </c>
      <c r="N13" s="79">
        <f t="shared" si="14"/>
        <v>183</v>
      </c>
      <c r="O13" s="80">
        <v>732</v>
      </c>
      <c r="P13" s="54">
        <f t="shared" ref="P13:P18" si="15">+E13*J13</f>
        <v>732</v>
      </c>
      <c r="Q13" s="54">
        <f t="shared" si="7"/>
        <v>0</v>
      </c>
      <c r="R13" s="25"/>
      <c r="S13" s="25"/>
      <c r="T13" s="25"/>
      <c r="U13" s="25"/>
      <c r="V13" s="25"/>
      <c r="W13" s="44">
        <v>732</v>
      </c>
      <c r="X13" s="25"/>
      <c r="Y13" s="25"/>
      <c r="Z13" s="12"/>
      <c r="AA13" s="36"/>
      <c r="AB13" s="36"/>
      <c r="AC13" s="36"/>
      <c r="AD13" s="36"/>
      <c r="AE13" s="36"/>
      <c r="AF13" s="36"/>
    </row>
    <row r="14" spans="1:32" x14ac:dyDescent="0.3">
      <c r="A14" s="29">
        <v>302</v>
      </c>
      <c r="B14" s="41" t="s">
        <v>56</v>
      </c>
      <c r="C14" s="16"/>
      <c r="D14" s="9" t="s">
        <v>72</v>
      </c>
      <c r="E14" s="10">
        <v>4</v>
      </c>
      <c r="F14" s="9">
        <v>1</v>
      </c>
      <c r="G14" s="9">
        <v>1</v>
      </c>
      <c r="H14" s="9">
        <v>1</v>
      </c>
      <c r="I14" s="9">
        <v>1</v>
      </c>
      <c r="J14" s="44">
        <f t="shared" ref="J14:J18" si="16">O14/$E14</f>
        <v>185.27500000000001</v>
      </c>
      <c r="K14" s="79">
        <f t="shared" ref="K14:K18" si="17">F14*$J14</f>
        <v>185.27500000000001</v>
      </c>
      <c r="L14" s="79">
        <f t="shared" ref="L14:L18" si="18">G14*$J14</f>
        <v>185.27500000000001</v>
      </c>
      <c r="M14" s="79">
        <f t="shared" ref="M14:M18" si="19">H14*$J14</f>
        <v>185.27500000000001</v>
      </c>
      <c r="N14" s="79">
        <f t="shared" ref="N14:N18" si="20">I14*$J14</f>
        <v>185.27500000000001</v>
      </c>
      <c r="O14" s="81">
        <v>741.1</v>
      </c>
      <c r="P14" s="54">
        <f t="shared" si="15"/>
        <v>741.1</v>
      </c>
      <c r="Q14" s="54">
        <f t="shared" si="7"/>
        <v>0</v>
      </c>
      <c r="R14" s="15"/>
      <c r="S14" s="15"/>
      <c r="T14" s="15"/>
      <c r="U14" s="15"/>
      <c r="V14" s="15"/>
      <c r="W14" s="45">
        <v>741.1</v>
      </c>
      <c r="X14" s="15"/>
      <c r="Y14" s="15"/>
      <c r="Z14" s="12"/>
      <c r="AA14" s="36"/>
      <c r="AB14" s="36"/>
      <c r="AC14" s="36"/>
      <c r="AD14" s="36"/>
      <c r="AE14" s="36"/>
      <c r="AF14" s="36"/>
    </row>
    <row r="15" spans="1:32" x14ac:dyDescent="0.3">
      <c r="A15" s="29">
        <v>303</v>
      </c>
      <c r="B15" s="41" t="s">
        <v>57</v>
      </c>
      <c r="C15" s="16"/>
      <c r="D15" s="9" t="s">
        <v>72</v>
      </c>
      <c r="E15" s="10">
        <v>4</v>
      </c>
      <c r="F15" s="9">
        <v>1</v>
      </c>
      <c r="G15" s="9">
        <v>1</v>
      </c>
      <c r="H15" s="9">
        <v>1</v>
      </c>
      <c r="I15" s="9">
        <v>1</v>
      </c>
      <c r="J15" s="44">
        <f t="shared" si="16"/>
        <v>134.94999999999999</v>
      </c>
      <c r="K15" s="79">
        <f t="shared" si="17"/>
        <v>134.94999999999999</v>
      </c>
      <c r="L15" s="79">
        <f t="shared" si="18"/>
        <v>134.94999999999999</v>
      </c>
      <c r="M15" s="79">
        <f t="shared" si="19"/>
        <v>134.94999999999999</v>
      </c>
      <c r="N15" s="79">
        <f t="shared" si="20"/>
        <v>134.94999999999999</v>
      </c>
      <c r="O15" s="81">
        <v>539.79999999999995</v>
      </c>
      <c r="P15" s="54">
        <f t="shared" si="15"/>
        <v>539.79999999999995</v>
      </c>
      <c r="Q15" s="54">
        <f t="shared" si="7"/>
        <v>0</v>
      </c>
      <c r="R15" s="15"/>
      <c r="S15" s="15"/>
      <c r="T15" s="15"/>
      <c r="U15" s="15"/>
      <c r="V15" s="15"/>
      <c r="W15" s="45">
        <v>539.79999999999995</v>
      </c>
      <c r="X15" s="15"/>
      <c r="Y15" s="15"/>
      <c r="Z15" s="12"/>
      <c r="AA15" s="36"/>
      <c r="AB15" s="36"/>
      <c r="AC15" s="36"/>
      <c r="AD15" s="36"/>
      <c r="AE15" s="36"/>
      <c r="AF15" s="36"/>
    </row>
    <row r="16" spans="1:32" x14ac:dyDescent="0.3">
      <c r="A16" s="29">
        <v>304</v>
      </c>
      <c r="B16" s="41" t="s">
        <v>58</v>
      </c>
      <c r="C16" s="16"/>
      <c r="D16" s="9" t="s">
        <v>72</v>
      </c>
      <c r="E16" s="10">
        <v>4</v>
      </c>
      <c r="F16" s="9">
        <v>1</v>
      </c>
      <c r="G16" s="9">
        <v>1</v>
      </c>
      <c r="H16" s="9">
        <v>1</v>
      </c>
      <c r="I16" s="9">
        <v>1</v>
      </c>
      <c r="J16" s="44">
        <f t="shared" si="16"/>
        <v>0.625</v>
      </c>
      <c r="K16" s="79">
        <f t="shared" si="17"/>
        <v>0.625</v>
      </c>
      <c r="L16" s="79">
        <f t="shared" si="18"/>
        <v>0.625</v>
      </c>
      <c r="M16" s="79">
        <f t="shared" si="19"/>
        <v>0.625</v>
      </c>
      <c r="N16" s="79">
        <f t="shared" si="20"/>
        <v>0.625</v>
      </c>
      <c r="O16" s="81">
        <v>2.5</v>
      </c>
      <c r="P16" s="54">
        <f t="shared" si="15"/>
        <v>2.5</v>
      </c>
      <c r="Q16" s="54">
        <f t="shared" si="7"/>
        <v>0</v>
      </c>
      <c r="R16" s="15"/>
      <c r="S16" s="15"/>
      <c r="T16" s="15"/>
      <c r="U16" s="15"/>
      <c r="V16" s="15"/>
      <c r="W16" s="45">
        <v>2.5</v>
      </c>
      <c r="X16" s="15"/>
      <c r="Y16" s="15"/>
      <c r="Z16" s="12"/>
      <c r="AA16" s="36"/>
      <c r="AB16" s="36"/>
      <c r="AC16" s="36"/>
      <c r="AD16" s="36"/>
      <c r="AE16" s="36"/>
      <c r="AF16" s="36"/>
    </row>
    <row r="17" spans="1:32" x14ac:dyDescent="0.3">
      <c r="A17" s="29">
        <v>305</v>
      </c>
      <c r="B17" s="41" t="s">
        <v>59</v>
      </c>
      <c r="C17" s="16"/>
      <c r="D17" s="9" t="s">
        <v>72</v>
      </c>
      <c r="E17" s="10">
        <v>4</v>
      </c>
      <c r="F17" s="9">
        <v>1</v>
      </c>
      <c r="G17" s="9">
        <v>1</v>
      </c>
      <c r="H17" s="9">
        <v>1</v>
      </c>
      <c r="I17" s="9">
        <v>1</v>
      </c>
      <c r="J17" s="44">
        <f t="shared" si="16"/>
        <v>2267.7525000000001</v>
      </c>
      <c r="K17" s="79">
        <f t="shared" si="17"/>
        <v>2267.7525000000001</v>
      </c>
      <c r="L17" s="79">
        <f t="shared" si="18"/>
        <v>2267.7525000000001</v>
      </c>
      <c r="M17" s="79">
        <f t="shared" si="19"/>
        <v>2267.7525000000001</v>
      </c>
      <c r="N17" s="79">
        <f t="shared" si="20"/>
        <v>2267.7525000000001</v>
      </c>
      <c r="O17" s="81">
        <v>9071.01</v>
      </c>
      <c r="P17" s="54">
        <f t="shared" si="15"/>
        <v>9071.01</v>
      </c>
      <c r="Q17" s="54">
        <f t="shared" si="7"/>
        <v>0</v>
      </c>
      <c r="R17" s="15"/>
      <c r="S17" s="15"/>
      <c r="T17" s="15"/>
      <c r="U17" s="15"/>
      <c r="V17" s="15"/>
      <c r="W17" s="45">
        <v>9071.01</v>
      </c>
      <c r="X17" s="15"/>
      <c r="Y17" s="15"/>
      <c r="Z17" s="12"/>
      <c r="AA17" s="36"/>
      <c r="AB17" s="36"/>
      <c r="AC17" s="36"/>
      <c r="AD17" s="36"/>
      <c r="AE17" s="36"/>
      <c r="AF17" s="36"/>
    </row>
    <row r="18" spans="1:32" x14ac:dyDescent="0.3">
      <c r="A18" s="29">
        <v>305</v>
      </c>
      <c r="B18" s="41" t="s">
        <v>60</v>
      </c>
      <c r="C18" s="16"/>
      <c r="D18" s="9" t="s">
        <v>72</v>
      </c>
      <c r="E18" s="10">
        <v>4</v>
      </c>
      <c r="F18" s="9">
        <v>1</v>
      </c>
      <c r="G18" s="9">
        <v>1</v>
      </c>
      <c r="H18" s="9">
        <v>1</v>
      </c>
      <c r="I18" s="9">
        <v>1</v>
      </c>
      <c r="J18" s="44">
        <f t="shared" si="16"/>
        <v>16.3</v>
      </c>
      <c r="K18" s="79">
        <f t="shared" si="17"/>
        <v>16.3</v>
      </c>
      <c r="L18" s="79">
        <f t="shared" si="18"/>
        <v>16.3</v>
      </c>
      <c r="M18" s="79">
        <f t="shared" si="19"/>
        <v>16.3</v>
      </c>
      <c r="N18" s="79">
        <f t="shared" si="20"/>
        <v>16.3</v>
      </c>
      <c r="O18" s="81">
        <v>65.2</v>
      </c>
      <c r="P18" s="54">
        <f t="shared" si="15"/>
        <v>65.2</v>
      </c>
      <c r="Q18" s="54">
        <f t="shared" si="7"/>
        <v>0</v>
      </c>
      <c r="R18" s="15"/>
      <c r="S18" s="15"/>
      <c r="T18" s="15"/>
      <c r="U18" s="15"/>
      <c r="V18" s="15"/>
      <c r="W18" s="45">
        <v>65.2</v>
      </c>
      <c r="X18" s="15"/>
      <c r="Y18" s="15"/>
      <c r="Z18" s="12"/>
      <c r="AA18" s="36"/>
      <c r="AB18" s="36"/>
      <c r="AC18" s="36"/>
      <c r="AD18" s="36"/>
      <c r="AE18" s="36"/>
      <c r="AF18" s="36"/>
    </row>
    <row r="19" spans="1:32" ht="15.6" x14ac:dyDescent="0.3">
      <c r="A19" s="28" t="s">
        <v>21</v>
      </c>
      <c r="B19" s="24" t="s">
        <v>16</v>
      </c>
      <c r="C19" s="24"/>
      <c r="D19" s="9"/>
      <c r="E19" s="10"/>
      <c r="F19" s="9"/>
      <c r="G19" s="9"/>
      <c r="H19" s="9"/>
      <c r="I19" s="9"/>
      <c r="J19" s="44"/>
      <c r="K19" s="82">
        <f>SUM(K20:K39)</f>
        <v>1154.1499999999999</v>
      </c>
      <c r="L19" s="82">
        <f>SUM(L20:L39)</f>
        <v>1154.1499999999999</v>
      </c>
      <c r="M19" s="82">
        <f>SUM(M20:M39)</f>
        <v>1154.1499999999999</v>
      </c>
      <c r="N19" s="82">
        <f>SUM(N20:N39)</f>
        <v>1154.1499999999999</v>
      </c>
      <c r="O19" s="74">
        <f>O20+O21++++O22+O23+O24+O25+O26+O27+O28+O29+O30+O31+O32+O33+O34+O35+O36+O37+O38+O39</f>
        <v>4616.5999999999995</v>
      </c>
      <c r="P19" s="56"/>
      <c r="Q19" s="54"/>
      <c r="R19" s="25"/>
      <c r="S19" s="25"/>
      <c r="T19" s="25"/>
      <c r="U19" s="25"/>
      <c r="V19" s="25"/>
      <c r="W19" s="51">
        <f>SUM(W20:W39)</f>
        <v>4616.7</v>
      </c>
      <c r="X19" s="25"/>
      <c r="Y19" s="25"/>
      <c r="Z19" s="12"/>
      <c r="AA19" s="36"/>
      <c r="AB19" s="36"/>
      <c r="AC19" s="36"/>
      <c r="AD19" s="36"/>
      <c r="AE19" s="36"/>
      <c r="AF19" s="36"/>
    </row>
    <row r="20" spans="1:32" x14ac:dyDescent="0.3">
      <c r="A20" s="29">
        <v>401</v>
      </c>
      <c r="B20" s="21" t="s">
        <v>37</v>
      </c>
      <c r="C20" s="22"/>
      <c r="D20" s="9" t="s">
        <v>72</v>
      </c>
      <c r="E20" s="10">
        <v>4</v>
      </c>
      <c r="F20" s="9">
        <v>1</v>
      </c>
      <c r="G20" s="9">
        <v>1</v>
      </c>
      <c r="H20" s="9">
        <v>1</v>
      </c>
      <c r="I20" s="9">
        <v>1</v>
      </c>
      <c r="J20" s="39">
        <f>O20/$E20</f>
        <v>200</v>
      </c>
      <c r="K20" s="79">
        <f t="shared" ref="K20" si="21">F20*$J20</f>
        <v>200</v>
      </c>
      <c r="L20" s="79">
        <f t="shared" ref="L20" si="22">G20*$J20</f>
        <v>200</v>
      </c>
      <c r="M20" s="79">
        <f t="shared" ref="M20" si="23">H20*$J20</f>
        <v>200</v>
      </c>
      <c r="N20" s="79">
        <f t="shared" ref="N20" si="24">I20*$J20</f>
        <v>200</v>
      </c>
      <c r="O20" s="83">
        <v>800</v>
      </c>
      <c r="P20" s="54">
        <f t="shared" ref="P20:P40" si="25">+E20*J20</f>
        <v>800</v>
      </c>
      <c r="Q20" s="54">
        <f t="shared" si="7"/>
        <v>0</v>
      </c>
      <c r="R20" s="17"/>
      <c r="S20" s="18"/>
      <c r="T20" s="18"/>
      <c r="U20" s="18"/>
      <c r="V20" s="18"/>
      <c r="W20" s="39">
        <v>800</v>
      </c>
      <c r="X20" s="18"/>
      <c r="Y20" s="18"/>
      <c r="Z20" s="12"/>
      <c r="AA20" s="36"/>
      <c r="AB20" s="36"/>
      <c r="AC20" s="36"/>
      <c r="AD20" s="36"/>
      <c r="AE20" s="36"/>
      <c r="AF20" s="36"/>
    </row>
    <row r="21" spans="1:32" x14ac:dyDescent="0.3">
      <c r="A21" s="29">
        <v>402</v>
      </c>
      <c r="B21" s="21" t="s">
        <v>38</v>
      </c>
      <c r="C21" s="16"/>
      <c r="D21" s="9" t="s">
        <v>72</v>
      </c>
      <c r="E21" s="10">
        <v>4</v>
      </c>
      <c r="F21" s="9">
        <v>1</v>
      </c>
      <c r="G21" s="9">
        <v>1</v>
      </c>
      <c r="H21" s="9">
        <v>1</v>
      </c>
      <c r="I21" s="9">
        <v>1</v>
      </c>
      <c r="J21" s="39">
        <f t="shared" ref="J21:J39" si="26">O21/$E21</f>
        <v>175</v>
      </c>
      <c r="K21" s="79">
        <f t="shared" ref="K21:K40" si="27">F21*$J21</f>
        <v>175</v>
      </c>
      <c r="L21" s="79">
        <f t="shared" ref="L21:L40" si="28">G21*$J21</f>
        <v>175</v>
      </c>
      <c r="M21" s="79">
        <f t="shared" ref="M21:M40" si="29">H21*$J21</f>
        <v>175</v>
      </c>
      <c r="N21" s="79">
        <f t="shared" ref="N21:N40" si="30">I21*$J21</f>
        <v>175</v>
      </c>
      <c r="O21" s="83">
        <v>700</v>
      </c>
      <c r="P21" s="54">
        <f t="shared" si="25"/>
        <v>700</v>
      </c>
      <c r="Q21" s="54">
        <f t="shared" si="7"/>
        <v>0</v>
      </c>
      <c r="R21" s="17"/>
      <c r="S21" s="18"/>
      <c r="T21" s="18"/>
      <c r="U21" s="18"/>
      <c r="V21" s="18"/>
      <c r="W21" s="39">
        <v>700</v>
      </c>
      <c r="X21" s="18"/>
      <c r="Y21" s="18"/>
      <c r="Z21" s="12"/>
      <c r="AA21" s="36"/>
      <c r="AB21" s="36"/>
      <c r="AC21" s="36"/>
      <c r="AD21" s="36"/>
      <c r="AE21" s="36"/>
      <c r="AF21" s="36"/>
    </row>
    <row r="22" spans="1:32" x14ac:dyDescent="0.3">
      <c r="A22" s="29">
        <v>403</v>
      </c>
      <c r="B22" s="21" t="s">
        <v>39</v>
      </c>
      <c r="C22" s="40"/>
      <c r="D22" s="9" t="s">
        <v>72</v>
      </c>
      <c r="E22" s="10">
        <v>4</v>
      </c>
      <c r="F22" s="9">
        <v>1</v>
      </c>
      <c r="G22" s="9">
        <v>1</v>
      </c>
      <c r="H22" s="9">
        <v>1</v>
      </c>
      <c r="I22" s="9">
        <v>1</v>
      </c>
      <c r="J22" s="39">
        <f t="shared" si="26"/>
        <v>75</v>
      </c>
      <c r="K22" s="79">
        <f t="shared" si="27"/>
        <v>75</v>
      </c>
      <c r="L22" s="79">
        <f t="shared" si="28"/>
        <v>75</v>
      </c>
      <c r="M22" s="79">
        <f t="shared" si="29"/>
        <v>75</v>
      </c>
      <c r="N22" s="79">
        <f t="shared" si="30"/>
        <v>75</v>
      </c>
      <c r="O22" s="83">
        <v>300</v>
      </c>
      <c r="P22" s="54">
        <f t="shared" si="25"/>
        <v>300</v>
      </c>
      <c r="Q22" s="54">
        <f t="shared" si="7"/>
        <v>0</v>
      </c>
      <c r="R22" s="17"/>
      <c r="S22" s="18"/>
      <c r="T22" s="18"/>
      <c r="U22" s="18"/>
      <c r="V22" s="18"/>
      <c r="W22" s="39">
        <v>300</v>
      </c>
      <c r="X22" s="18"/>
      <c r="Y22" s="18"/>
      <c r="Z22" s="12"/>
      <c r="AA22" s="36"/>
      <c r="AB22" s="36"/>
      <c r="AC22" s="36"/>
      <c r="AD22" s="36"/>
      <c r="AE22" s="36"/>
      <c r="AF22" s="36"/>
    </row>
    <row r="23" spans="1:32" x14ac:dyDescent="0.3">
      <c r="A23" s="29">
        <v>404</v>
      </c>
      <c r="B23" s="21" t="s">
        <v>40</v>
      </c>
      <c r="C23" s="40"/>
      <c r="D23" s="9" t="s">
        <v>72</v>
      </c>
      <c r="E23" s="10">
        <v>4</v>
      </c>
      <c r="F23" s="9">
        <v>1</v>
      </c>
      <c r="G23" s="9">
        <v>1</v>
      </c>
      <c r="H23" s="9">
        <v>1</v>
      </c>
      <c r="I23" s="9">
        <v>1</v>
      </c>
      <c r="J23" s="39">
        <f t="shared" si="26"/>
        <v>50.1</v>
      </c>
      <c r="K23" s="79">
        <f t="shared" si="27"/>
        <v>50.1</v>
      </c>
      <c r="L23" s="79">
        <f t="shared" si="28"/>
        <v>50.1</v>
      </c>
      <c r="M23" s="79">
        <f t="shared" si="29"/>
        <v>50.1</v>
      </c>
      <c r="N23" s="79">
        <f t="shared" si="30"/>
        <v>50.1</v>
      </c>
      <c r="O23" s="83">
        <v>200.4</v>
      </c>
      <c r="P23" s="54">
        <f t="shared" si="25"/>
        <v>200.4</v>
      </c>
      <c r="Q23" s="54">
        <f t="shared" si="7"/>
        <v>0</v>
      </c>
      <c r="R23" s="17"/>
      <c r="S23" s="18"/>
      <c r="T23" s="18"/>
      <c r="U23" s="18"/>
      <c r="V23" s="18"/>
      <c r="W23" s="39">
        <v>200.4</v>
      </c>
      <c r="X23" s="18"/>
      <c r="Y23" s="18"/>
      <c r="Z23" s="12"/>
      <c r="AA23" s="36"/>
      <c r="AB23" s="36"/>
      <c r="AC23" s="36"/>
      <c r="AD23" s="36"/>
      <c r="AE23" s="36"/>
      <c r="AF23" s="36"/>
    </row>
    <row r="24" spans="1:32" x14ac:dyDescent="0.3">
      <c r="A24" s="29">
        <v>405</v>
      </c>
      <c r="B24" s="21" t="s">
        <v>41</v>
      </c>
      <c r="C24" s="40"/>
      <c r="D24" s="9" t="s">
        <v>72</v>
      </c>
      <c r="E24" s="10">
        <v>4</v>
      </c>
      <c r="F24" s="9">
        <v>1</v>
      </c>
      <c r="G24" s="9">
        <v>1</v>
      </c>
      <c r="H24" s="9">
        <v>1</v>
      </c>
      <c r="I24" s="9">
        <v>1</v>
      </c>
      <c r="J24" s="39">
        <f t="shared" si="26"/>
        <v>0.4</v>
      </c>
      <c r="K24" s="79">
        <f t="shared" si="27"/>
        <v>0.4</v>
      </c>
      <c r="L24" s="79">
        <f t="shared" si="28"/>
        <v>0.4</v>
      </c>
      <c r="M24" s="79">
        <f t="shared" si="29"/>
        <v>0.4</v>
      </c>
      <c r="N24" s="79">
        <f t="shared" si="30"/>
        <v>0.4</v>
      </c>
      <c r="O24" s="83">
        <v>1.6</v>
      </c>
      <c r="P24" s="54">
        <f t="shared" si="25"/>
        <v>1.6</v>
      </c>
      <c r="Q24" s="54">
        <f t="shared" si="7"/>
        <v>0</v>
      </c>
      <c r="R24" s="17"/>
      <c r="S24" s="18"/>
      <c r="T24" s="18"/>
      <c r="U24" s="18"/>
      <c r="V24" s="18"/>
      <c r="W24" s="39">
        <v>1.6</v>
      </c>
      <c r="X24" s="18"/>
      <c r="Y24" s="18"/>
      <c r="Z24" s="12"/>
      <c r="AA24" s="36"/>
      <c r="AB24" s="36"/>
      <c r="AC24" s="36"/>
      <c r="AD24" s="36"/>
      <c r="AE24" s="36"/>
      <c r="AF24" s="36"/>
    </row>
    <row r="25" spans="1:32" x14ac:dyDescent="0.3">
      <c r="A25" s="29">
        <v>406</v>
      </c>
      <c r="B25" s="21" t="s">
        <v>42</v>
      </c>
      <c r="C25" s="40"/>
      <c r="D25" s="9" t="s">
        <v>72</v>
      </c>
      <c r="E25" s="10">
        <v>4</v>
      </c>
      <c r="F25" s="9">
        <v>1</v>
      </c>
      <c r="G25" s="9">
        <v>1</v>
      </c>
      <c r="H25" s="9">
        <v>1</v>
      </c>
      <c r="I25" s="9">
        <v>1</v>
      </c>
      <c r="J25" s="39">
        <f t="shared" si="26"/>
        <v>21.6</v>
      </c>
      <c r="K25" s="79">
        <f t="shared" si="27"/>
        <v>21.6</v>
      </c>
      <c r="L25" s="79">
        <f t="shared" si="28"/>
        <v>21.6</v>
      </c>
      <c r="M25" s="79">
        <f t="shared" si="29"/>
        <v>21.6</v>
      </c>
      <c r="N25" s="79">
        <f t="shared" si="30"/>
        <v>21.6</v>
      </c>
      <c r="O25" s="83">
        <v>86.4</v>
      </c>
      <c r="P25" s="54">
        <f t="shared" si="25"/>
        <v>86.4</v>
      </c>
      <c r="Q25" s="54">
        <f t="shared" si="7"/>
        <v>0</v>
      </c>
      <c r="R25" s="17"/>
      <c r="S25" s="18"/>
      <c r="T25" s="18"/>
      <c r="U25" s="18"/>
      <c r="V25" s="18"/>
      <c r="W25" s="39">
        <v>86.4</v>
      </c>
      <c r="X25" s="18"/>
      <c r="Y25" s="18"/>
      <c r="Z25" s="12"/>
      <c r="AA25" s="36"/>
      <c r="AB25" s="36"/>
      <c r="AC25" s="36"/>
      <c r="AD25" s="36"/>
      <c r="AE25" s="36"/>
      <c r="AF25" s="36"/>
    </row>
    <row r="26" spans="1:32" x14ac:dyDescent="0.3">
      <c r="A26" s="29">
        <v>407</v>
      </c>
      <c r="B26" s="21" t="s">
        <v>43</v>
      </c>
      <c r="C26" s="40"/>
      <c r="D26" s="9" t="s">
        <v>72</v>
      </c>
      <c r="E26" s="10">
        <v>4</v>
      </c>
      <c r="F26" s="9">
        <v>1</v>
      </c>
      <c r="G26" s="9">
        <v>1</v>
      </c>
      <c r="H26" s="9">
        <v>1</v>
      </c>
      <c r="I26" s="9">
        <v>1</v>
      </c>
      <c r="J26" s="39">
        <f t="shared" si="26"/>
        <v>28</v>
      </c>
      <c r="K26" s="79">
        <f t="shared" si="27"/>
        <v>28</v>
      </c>
      <c r="L26" s="79">
        <f t="shared" si="28"/>
        <v>28</v>
      </c>
      <c r="M26" s="79">
        <f t="shared" si="29"/>
        <v>28</v>
      </c>
      <c r="N26" s="79">
        <f t="shared" si="30"/>
        <v>28</v>
      </c>
      <c r="O26" s="83">
        <v>112</v>
      </c>
      <c r="P26" s="54">
        <f t="shared" si="25"/>
        <v>112</v>
      </c>
      <c r="Q26" s="54">
        <f t="shared" si="7"/>
        <v>0</v>
      </c>
      <c r="R26" s="17"/>
      <c r="S26" s="18"/>
      <c r="T26" s="18"/>
      <c r="U26" s="18"/>
      <c r="V26" s="18"/>
      <c r="W26" s="39">
        <v>112</v>
      </c>
      <c r="X26" s="18"/>
      <c r="Y26" s="18"/>
      <c r="Z26" s="12"/>
      <c r="AA26" s="36"/>
      <c r="AB26" s="36"/>
      <c r="AC26" s="36"/>
      <c r="AD26" s="36"/>
      <c r="AE26" s="36"/>
      <c r="AF26" s="36"/>
    </row>
    <row r="27" spans="1:32" x14ac:dyDescent="0.3">
      <c r="A27" s="29">
        <v>408</v>
      </c>
      <c r="B27" s="21" t="s">
        <v>44</v>
      </c>
      <c r="C27" s="40"/>
      <c r="D27" s="9" t="s">
        <v>72</v>
      </c>
      <c r="E27" s="10">
        <v>4</v>
      </c>
      <c r="F27" s="9">
        <v>1</v>
      </c>
      <c r="G27" s="9">
        <v>1</v>
      </c>
      <c r="H27" s="9">
        <v>1</v>
      </c>
      <c r="I27" s="9">
        <v>1</v>
      </c>
      <c r="J27" s="39">
        <f t="shared" si="26"/>
        <v>62.5</v>
      </c>
      <c r="K27" s="79">
        <f t="shared" si="27"/>
        <v>62.5</v>
      </c>
      <c r="L27" s="79">
        <f t="shared" si="28"/>
        <v>62.5</v>
      </c>
      <c r="M27" s="79">
        <f t="shared" si="29"/>
        <v>62.5</v>
      </c>
      <c r="N27" s="79">
        <f t="shared" si="30"/>
        <v>62.5</v>
      </c>
      <c r="O27" s="83">
        <v>250</v>
      </c>
      <c r="P27" s="54">
        <f t="shared" si="25"/>
        <v>250</v>
      </c>
      <c r="Q27" s="54">
        <f t="shared" si="7"/>
        <v>0</v>
      </c>
      <c r="R27" s="17"/>
      <c r="S27" s="18"/>
      <c r="T27" s="18"/>
      <c r="U27" s="18"/>
      <c r="V27" s="18"/>
      <c r="W27" s="39">
        <v>250</v>
      </c>
      <c r="X27" s="18"/>
      <c r="Y27" s="18"/>
      <c r="Z27" s="12"/>
      <c r="AA27" s="36"/>
      <c r="AB27" s="36"/>
      <c r="AC27" s="36"/>
      <c r="AD27" s="36"/>
      <c r="AE27" s="36"/>
      <c r="AF27" s="36"/>
    </row>
    <row r="28" spans="1:32" x14ac:dyDescent="0.3">
      <c r="A28" s="29">
        <v>409</v>
      </c>
      <c r="B28" s="21" t="s">
        <v>45</v>
      </c>
      <c r="C28" s="40"/>
      <c r="D28" s="9" t="s">
        <v>72</v>
      </c>
      <c r="E28" s="10">
        <v>4</v>
      </c>
      <c r="F28" s="9">
        <v>1</v>
      </c>
      <c r="G28" s="9">
        <v>1</v>
      </c>
      <c r="H28" s="9">
        <v>1</v>
      </c>
      <c r="I28" s="9">
        <v>1</v>
      </c>
      <c r="J28" s="39">
        <f t="shared" si="26"/>
        <v>50</v>
      </c>
      <c r="K28" s="79">
        <f t="shared" si="27"/>
        <v>50</v>
      </c>
      <c r="L28" s="79">
        <f t="shared" si="28"/>
        <v>50</v>
      </c>
      <c r="M28" s="79">
        <f t="shared" si="29"/>
        <v>50</v>
      </c>
      <c r="N28" s="79">
        <f t="shared" si="30"/>
        <v>50</v>
      </c>
      <c r="O28" s="83">
        <v>200</v>
      </c>
      <c r="P28" s="54">
        <f t="shared" si="25"/>
        <v>200</v>
      </c>
      <c r="Q28" s="54">
        <f t="shared" si="7"/>
        <v>0</v>
      </c>
      <c r="R28" s="17"/>
      <c r="S28" s="18"/>
      <c r="T28" s="18"/>
      <c r="U28" s="18"/>
      <c r="V28" s="18"/>
      <c r="W28" s="39">
        <v>200</v>
      </c>
      <c r="X28" s="18"/>
      <c r="Y28" s="18"/>
      <c r="Z28" s="12"/>
      <c r="AA28" s="36"/>
      <c r="AB28" s="36"/>
      <c r="AC28" s="36"/>
      <c r="AD28" s="36"/>
      <c r="AE28" s="36"/>
      <c r="AF28" s="36"/>
    </row>
    <row r="29" spans="1:32" x14ac:dyDescent="0.3">
      <c r="A29" s="29">
        <v>410</v>
      </c>
      <c r="B29" s="21" t="s">
        <v>46</v>
      </c>
      <c r="C29" s="40"/>
      <c r="D29" s="9" t="s">
        <v>72</v>
      </c>
      <c r="E29" s="10">
        <v>4</v>
      </c>
      <c r="F29" s="9">
        <v>1</v>
      </c>
      <c r="G29" s="9">
        <v>1</v>
      </c>
      <c r="H29" s="9">
        <v>1</v>
      </c>
      <c r="I29" s="9">
        <v>1</v>
      </c>
      <c r="J29" s="39">
        <f t="shared" si="26"/>
        <v>84.4</v>
      </c>
      <c r="K29" s="79">
        <f t="shared" si="27"/>
        <v>84.4</v>
      </c>
      <c r="L29" s="79">
        <f t="shared" si="28"/>
        <v>84.4</v>
      </c>
      <c r="M29" s="79">
        <f t="shared" si="29"/>
        <v>84.4</v>
      </c>
      <c r="N29" s="79">
        <f t="shared" si="30"/>
        <v>84.4</v>
      </c>
      <c r="O29" s="83">
        <v>337.6</v>
      </c>
      <c r="P29" s="54">
        <f t="shared" si="25"/>
        <v>337.6</v>
      </c>
      <c r="Q29" s="54">
        <f t="shared" si="7"/>
        <v>0</v>
      </c>
      <c r="R29" s="17"/>
      <c r="S29" s="18"/>
      <c r="T29" s="18"/>
      <c r="U29" s="18"/>
      <c r="V29" s="18"/>
      <c r="W29" s="39">
        <v>337.6</v>
      </c>
      <c r="X29" s="18"/>
      <c r="Y29" s="18"/>
      <c r="Z29" s="12"/>
      <c r="AA29" s="36"/>
      <c r="AB29" s="36"/>
      <c r="AC29" s="36"/>
      <c r="AD29" s="36"/>
      <c r="AE29" s="36"/>
      <c r="AF29" s="36"/>
    </row>
    <row r="30" spans="1:32" x14ac:dyDescent="0.3">
      <c r="A30" s="29">
        <v>411</v>
      </c>
      <c r="B30" s="21" t="s">
        <v>47</v>
      </c>
      <c r="C30" s="40"/>
      <c r="D30" s="9" t="s">
        <v>72</v>
      </c>
      <c r="E30" s="10">
        <v>4</v>
      </c>
      <c r="F30" s="9">
        <v>1</v>
      </c>
      <c r="G30" s="9">
        <v>1</v>
      </c>
      <c r="H30" s="9">
        <v>1</v>
      </c>
      <c r="I30" s="9">
        <v>1</v>
      </c>
      <c r="J30" s="39">
        <f t="shared" si="26"/>
        <v>56.3</v>
      </c>
      <c r="K30" s="79">
        <f t="shared" si="27"/>
        <v>56.3</v>
      </c>
      <c r="L30" s="79">
        <f t="shared" si="28"/>
        <v>56.3</v>
      </c>
      <c r="M30" s="79">
        <f t="shared" si="29"/>
        <v>56.3</v>
      </c>
      <c r="N30" s="79">
        <f t="shared" si="30"/>
        <v>56.3</v>
      </c>
      <c r="O30" s="83">
        <v>225.2</v>
      </c>
      <c r="P30" s="54">
        <f t="shared" si="25"/>
        <v>225.2</v>
      </c>
      <c r="Q30" s="54">
        <f t="shared" si="7"/>
        <v>0</v>
      </c>
      <c r="R30" s="17"/>
      <c r="S30" s="18"/>
      <c r="T30" s="18"/>
      <c r="U30" s="18"/>
      <c r="V30" s="18"/>
      <c r="W30" s="39">
        <v>225.2</v>
      </c>
      <c r="X30" s="18"/>
      <c r="Y30" s="18"/>
      <c r="Z30" s="12"/>
      <c r="AA30" s="36"/>
      <c r="AB30" s="36"/>
      <c r="AC30" s="36"/>
      <c r="AD30" s="36"/>
      <c r="AE30" s="36"/>
      <c r="AF30" s="36"/>
    </row>
    <row r="31" spans="1:32" x14ac:dyDescent="0.3">
      <c r="A31" s="29">
        <v>412</v>
      </c>
      <c r="B31" s="21" t="s">
        <v>48</v>
      </c>
      <c r="C31" s="40"/>
      <c r="D31" s="9" t="s">
        <v>72</v>
      </c>
      <c r="E31" s="10">
        <v>4</v>
      </c>
      <c r="F31" s="9">
        <v>1</v>
      </c>
      <c r="G31" s="9">
        <v>1</v>
      </c>
      <c r="H31" s="9">
        <v>1</v>
      </c>
      <c r="I31" s="9">
        <v>1</v>
      </c>
      <c r="J31" s="39">
        <f t="shared" si="26"/>
        <v>33.625</v>
      </c>
      <c r="K31" s="79">
        <f t="shared" si="27"/>
        <v>33.625</v>
      </c>
      <c r="L31" s="79">
        <f t="shared" si="28"/>
        <v>33.625</v>
      </c>
      <c r="M31" s="79">
        <f t="shared" si="29"/>
        <v>33.625</v>
      </c>
      <c r="N31" s="79">
        <f t="shared" si="30"/>
        <v>33.625</v>
      </c>
      <c r="O31" s="83">
        <v>134.5</v>
      </c>
      <c r="P31" s="54">
        <f t="shared" si="25"/>
        <v>134.5</v>
      </c>
      <c r="Q31" s="54">
        <f t="shared" si="7"/>
        <v>0</v>
      </c>
      <c r="R31" s="17"/>
      <c r="S31" s="18"/>
      <c r="T31" s="18"/>
      <c r="U31" s="18"/>
      <c r="V31" s="18"/>
      <c r="W31" s="39">
        <v>134.5</v>
      </c>
      <c r="X31" s="18"/>
      <c r="Y31" s="18"/>
      <c r="Z31" s="12"/>
      <c r="AA31" s="36"/>
      <c r="AB31" s="36"/>
      <c r="AC31" s="36"/>
      <c r="AD31" s="36"/>
      <c r="AE31" s="36"/>
      <c r="AF31" s="36"/>
    </row>
    <row r="32" spans="1:32" x14ac:dyDescent="0.3">
      <c r="A32" s="29">
        <v>413</v>
      </c>
      <c r="B32" s="21" t="s">
        <v>49</v>
      </c>
      <c r="C32" s="40"/>
      <c r="D32" s="9" t="s">
        <v>72</v>
      </c>
      <c r="E32" s="10">
        <v>4</v>
      </c>
      <c r="F32" s="9">
        <v>1</v>
      </c>
      <c r="G32" s="9">
        <v>1</v>
      </c>
      <c r="H32" s="9">
        <v>1</v>
      </c>
      <c r="I32" s="9">
        <v>1</v>
      </c>
      <c r="J32" s="39">
        <f t="shared" si="26"/>
        <v>100</v>
      </c>
      <c r="K32" s="79">
        <f t="shared" si="27"/>
        <v>100</v>
      </c>
      <c r="L32" s="79">
        <f t="shared" si="28"/>
        <v>100</v>
      </c>
      <c r="M32" s="79">
        <f t="shared" si="29"/>
        <v>100</v>
      </c>
      <c r="N32" s="79">
        <f t="shared" si="30"/>
        <v>100</v>
      </c>
      <c r="O32" s="83">
        <v>400</v>
      </c>
      <c r="P32" s="54">
        <f t="shared" si="25"/>
        <v>400</v>
      </c>
      <c r="Q32" s="54">
        <f t="shared" si="7"/>
        <v>0</v>
      </c>
      <c r="R32" s="17"/>
      <c r="S32" s="18"/>
      <c r="T32" s="18"/>
      <c r="U32" s="18"/>
      <c r="V32" s="18"/>
      <c r="W32" s="39">
        <v>400</v>
      </c>
      <c r="X32" s="18"/>
      <c r="Y32" s="18"/>
      <c r="Z32" s="12"/>
      <c r="AA32" s="36"/>
      <c r="AB32" s="36"/>
      <c r="AC32" s="36"/>
      <c r="AD32" s="36"/>
      <c r="AE32" s="36"/>
      <c r="AF32" s="36"/>
    </row>
    <row r="33" spans="1:32" x14ac:dyDescent="0.3">
      <c r="A33" s="29">
        <v>414</v>
      </c>
      <c r="B33" s="21" t="s">
        <v>50</v>
      </c>
      <c r="C33" s="40"/>
      <c r="D33" s="9" t="s">
        <v>72</v>
      </c>
      <c r="E33" s="10">
        <v>4</v>
      </c>
      <c r="F33" s="9">
        <v>1</v>
      </c>
      <c r="G33" s="9">
        <v>1</v>
      </c>
      <c r="H33" s="9">
        <v>1</v>
      </c>
      <c r="I33" s="9">
        <v>1</v>
      </c>
      <c r="J33" s="39">
        <f t="shared" si="26"/>
        <v>55.6</v>
      </c>
      <c r="K33" s="79">
        <f t="shared" si="27"/>
        <v>55.6</v>
      </c>
      <c r="L33" s="79">
        <f t="shared" si="28"/>
        <v>55.6</v>
      </c>
      <c r="M33" s="79">
        <f t="shared" si="29"/>
        <v>55.6</v>
      </c>
      <c r="N33" s="79">
        <f t="shared" si="30"/>
        <v>55.6</v>
      </c>
      <c r="O33" s="83">
        <v>222.4</v>
      </c>
      <c r="P33" s="54">
        <f t="shared" si="25"/>
        <v>222.4</v>
      </c>
      <c r="Q33" s="54">
        <f t="shared" si="7"/>
        <v>0</v>
      </c>
      <c r="R33" s="17"/>
      <c r="S33" s="18"/>
      <c r="T33" s="18"/>
      <c r="U33" s="18"/>
      <c r="V33" s="18"/>
      <c r="W33" s="39">
        <v>222.4</v>
      </c>
      <c r="X33" s="18"/>
      <c r="Y33" s="18"/>
      <c r="Z33" s="12"/>
      <c r="AA33" s="36"/>
      <c r="AB33" s="36"/>
      <c r="AC33" s="36"/>
      <c r="AD33" s="36"/>
      <c r="AE33" s="36"/>
      <c r="AF33" s="36"/>
    </row>
    <row r="34" spans="1:32" x14ac:dyDescent="0.3">
      <c r="A34" s="29">
        <v>415</v>
      </c>
      <c r="B34" s="21" t="s">
        <v>51</v>
      </c>
      <c r="C34" s="40"/>
      <c r="D34" s="9" t="s">
        <v>72</v>
      </c>
      <c r="E34" s="10">
        <v>4</v>
      </c>
      <c r="F34" s="9">
        <v>1</v>
      </c>
      <c r="G34" s="9">
        <v>1</v>
      </c>
      <c r="H34" s="9">
        <v>1</v>
      </c>
      <c r="I34" s="9">
        <v>1</v>
      </c>
      <c r="J34" s="39">
        <f t="shared" si="26"/>
        <v>76.900000000000006</v>
      </c>
      <c r="K34" s="79">
        <f t="shared" si="27"/>
        <v>76.900000000000006</v>
      </c>
      <c r="L34" s="79">
        <f t="shared" si="28"/>
        <v>76.900000000000006</v>
      </c>
      <c r="M34" s="79">
        <f t="shared" si="29"/>
        <v>76.900000000000006</v>
      </c>
      <c r="N34" s="79">
        <f t="shared" si="30"/>
        <v>76.900000000000006</v>
      </c>
      <c r="O34" s="83">
        <v>307.60000000000002</v>
      </c>
      <c r="P34" s="54">
        <f t="shared" si="25"/>
        <v>307.60000000000002</v>
      </c>
      <c r="Q34" s="54">
        <f t="shared" si="7"/>
        <v>0</v>
      </c>
      <c r="R34" s="17"/>
      <c r="S34" s="18"/>
      <c r="T34" s="18"/>
      <c r="U34" s="18"/>
      <c r="V34" s="18"/>
      <c r="W34" s="39">
        <v>307.60000000000002</v>
      </c>
      <c r="X34" s="18"/>
      <c r="Y34" s="18"/>
      <c r="Z34" s="12"/>
      <c r="AA34" s="36"/>
      <c r="AB34" s="36"/>
      <c r="AC34" s="36"/>
      <c r="AD34" s="36"/>
      <c r="AE34" s="36"/>
      <c r="AF34" s="36"/>
    </row>
    <row r="35" spans="1:32" x14ac:dyDescent="0.3">
      <c r="A35" s="29">
        <v>416</v>
      </c>
      <c r="B35" s="21" t="s">
        <v>52</v>
      </c>
      <c r="C35" s="40"/>
      <c r="D35" s="9" t="s">
        <v>72</v>
      </c>
      <c r="E35" s="10">
        <v>4</v>
      </c>
      <c r="F35" s="9">
        <v>1</v>
      </c>
      <c r="G35" s="9">
        <v>1</v>
      </c>
      <c r="H35" s="9">
        <v>1</v>
      </c>
      <c r="I35" s="9">
        <v>1</v>
      </c>
      <c r="J35" s="39">
        <f t="shared" si="26"/>
        <v>50.475000000000001</v>
      </c>
      <c r="K35" s="79">
        <f t="shared" si="27"/>
        <v>50.475000000000001</v>
      </c>
      <c r="L35" s="79">
        <f t="shared" si="28"/>
        <v>50.475000000000001</v>
      </c>
      <c r="M35" s="79">
        <f t="shared" si="29"/>
        <v>50.475000000000001</v>
      </c>
      <c r="N35" s="79">
        <f t="shared" si="30"/>
        <v>50.475000000000001</v>
      </c>
      <c r="O35" s="83">
        <v>201.9</v>
      </c>
      <c r="P35" s="54">
        <f t="shared" si="25"/>
        <v>201.9</v>
      </c>
      <c r="Q35" s="54">
        <f t="shared" si="7"/>
        <v>0</v>
      </c>
      <c r="R35" s="17"/>
      <c r="S35" s="18"/>
      <c r="T35" s="18"/>
      <c r="U35" s="18"/>
      <c r="V35" s="18"/>
      <c r="W35" s="39">
        <v>201.9</v>
      </c>
      <c r="X35" s="18"/>
      <c r="Y35" s="18"/>
      <c r="Z35" s="12"/>
      <c r="AA35" s="36"/>
      <c r="AB35" s="36"/>
      <c r="AC35" s="36"/>
      <c r="AD35" s="36"/>
      <c r="AE35" s="36"/>
      <c r="AF35" s="36"/>
    </row>
    <row r="36" spans="1:32" x14ac:dyDescent="0.3">
      <c r="A36" s="29">
        <v>417</v>
      </c>
      <c r="B36" s="21" t="s">
        <v>53</v>
      </c>
      <c r="C36" s="40"/>
      <c r="D36" s="9" t="s">
        <v>72</v>
      </c>
      <c r="E36" s="10">
        <v>4</v>
      </c>
      <c r="F36" s="9">
        <v>1</v>
      </c>
      <c r="G36" s="9">
        <v>1</v>
      </c>
      <c r="H36" s="9">
        <v>1</v>
      </c>
      <c r="I36" s="9">
        <v>1</v>
      </c>
      <c r="J36" s="39">
        <f t="shared" si="26"/>
        <v>6</v>
      </c>
      <c r="K36" s="79">
        <f t="shared" si="27"/>
        <v>6</v>
      </c>
      <c r="L36" s="79">
        <f t="shared" si="28"/>
        <v>6</v>
      </c>
      <c r="M36" s="79">
        <f t="shared" si="29"/>
        <v>6</v>
      </c>
      <c r="N36" s="79">
        <f t="shared" si="30"/>
        <v>6</v>
      </c>
      <c r="O36" s="83">
        <v>24</v>
      </c>
      <c r="P36" s="54">
        <f t="shared" si="25"/>
        <v>24</v>
      </c>
      <c r="Q36" s="54">
        <f t="shared" si="7"/>
        <v>0</v>
      </c>
      <c r="R36" s="17"/>
      <c r="S36" s="18"/>
      <c r="T36" s="18"/>
      <c r="U36" s="18"/>
      <c r="V36" s="18"/>
      <c r="W36" s="39">
        <v>24</v>
      </c>
      <c r="X36" s="18"/>
      <c r="Y36" s="18"/>
      <c r="Z36" s="12"/>
      <c r="AA36" s="36"/>
      <c r="AB36" s="36"/>
      <c r="AC36" s="36"/>
      <c r="AD36" s="36"/>
      <c r="AE36" s="36"/>
      <c r="AF36" s="36"/>
    </row>
    <row r="37" spans="1:32" x14ac:dyDescent="0.3">
      <c r="A37" s="29">
        <v>418</v>
      </c>
      <c r="B37" s="8" t="s">
        <v>62</v>
      </c>
      <c r="C37" s="16"/>
      <c r="D37" s="9" t="s">
        <v>72</v>
      </c>
      <c r="E37" s="10">
        <v>4</v>
      </c>
      <c r="F37" s="9">
        <v>1</v>
      </c>
      <c r="G37" s="9">
        <v>1</v>
      </c>
      <c r="H37" s="9">
        <v>1</v>
      </c>
      <c r="I37" s="9">
        <v>1</v>
      </c>
      <c r="J37" s="39">
        <f t="shared" si="26"/>
        <v>2.1</v>
      </c>
      <c r="K37" s="79">
        <f t="shared" si="27"/>
        <v>2.1</v>
      </c>
      <c r="L37" s="79">
        <f t="shared" si="28"/>
        <v>2.1</v>
      </c>
      <c r="M37" s="79">
        <f t="shared" si="29"/>
        <v>2.1</v>
      </c>
      <c r="N37" s="79">
        <f t="shared" si="30"/>
        <v>2.1</v>
      </c>
      <c r="O37" s="83">
        <v>8.4</v>
      </c>
      <c r="P37" s="54">
        <f t="shared" si="25"/>
        <v>8.4</v>
      </c>
      <c r="Q37" s="54">
        <f t="shared" si="7"/>
        <v>0</v>
      </c>
      <c r="R37" s="17"/>
      <c r="S37" s="18"/>
      <c r="T37" s="18"/>
      <c r="U37" s="18"/>
      <c r="V37" s="18"/>
      <c r="W37" s="39">
        <v>8.4</v>
      </c>
      <c r="X37" s="18"/>
      <c r="Y37" s="18"/>
      <c r="Z37" s="12"/>
      <c r="AA37" s="36"/>
      <c r="AB37" s="36"/>
      <c r="AC37" s="36"/>
      <c r="AD37" s="36"/>
      <c r="AE37" s="36"/>
      <c r="AF37" s="36"/>
    </row>
    <row r="38" spans="1:32" x14ac:dyDescent="0.3">
      <c r="A38" s="29">
        <v>419</v>
      </c>
      <c r="B38" s="8" t="s">
        <v>63</v>
      </c>
      <c r="C38" s="16"/>
      <c r="D38" s="9" t="s">
        <v>72</v>
      </c>
      <c r="E38" s="10">
        <v>4</v>
      </c>
      <c r="F38" s="9">
        <v>1</v>
      </c>
      <c r="G38" s="9">
        <v>1</v>
      </c>
      <c r="H38" s="9">
        <v>1</v>
      </c>
      <c r="I38" s="9">
        <v>1</v>
      </c>
      <c r="J38" s="39">
        <f t="shared" si="26"/>
        <v>6.65</v>
      </c>
      <c r="K38" s="79">
        <f t="shared" si="27"/>
        <v>6.65</v>
      </c>
      <c r="L38" s="79">
        <f t="shared" si="28"/>
        <v>6.65</v>
      </c>
      <c r="M38" s="79">
        <f t="shared" si="29"/>
        <v>6.65</v>
      </c>
      <c r="N38" s="79">
        <f t="shared" si="30"/>
        <v>6.65</v>
      </c>
      <c r="O38" s="83">
        <v>26.6</v>
      </c>
      <c r="P38" s="54">
        <f t="shared" si="25"/>
        <v>26.6</v>
      </c>
      <c r="Q38" s="54">
        <f t="shared" si="7"/>
        <v>0</v>
      </c>
      <c r="R38" s="17"/>
      <c r="S38" s="18"/>
      <c r="T38" s="18"/>
      <c r="U38" s="18"/>
      <c r="V38" s="18"/>
      <c r="W38" s="39">
        <v>26.6</v>
      </c>
      <c r="X38" s="18"/>
      <c r="Y38" s="18"/>
      <c r="Z38" s="12"/>
      <c r="AA38" s="36"/>
      <c r="AB38" s="36"/>
      <c r="AC38" s="36"/>
      <c r="AD38" s="36"/>
      <c r="AE38" s="36"/>
      <c r="AF38" s="36"/>
    </row>
    <row r="39" spans="1:32" x14ac:dyDescent="0.3">
      <c r="A39" s="29">
        <v>420</v>
      </c>
      <c r="B39" s="8" t="s">
        <v>64</v>
      </c>
      <c r="C39" s="16"/>
      <c r="D39" s="9" t="s">
        <v>72</v>
      </c>
      <c r="E39" s="10">
        <v>4</v>
      </c>
      <c r="F39" s="9">
        <v>1</v>
      </c>
      <c r="G39" s="9">
        <v>1</v>
      </c>
      <c r="H39" s="9">
        <v>1</v>
      </c>
      <c r="I39" s="9">
        <v>1</v>
      </c>
      <c r="J39" s="39">
        <f t="shared" si="26"/>
        <v>19.5</v>
      </c>
      <c r="K39" s="79">
        <f t="shared" si="27"/>
        <v>19.5</v>
      </c>
      <c r="L39" s="79">
        <f t="shared" si="28"/>
        <v>19.5</v>
      </c>
      <c r="M39" s="79">
        <f t="shared" si="29"/>
        <v>19.5</v>
      </c>
      <c r="N39" s="79">
        <f t="shared" si="30"/>
        <v>19.5</v>
      </c>
      <c r="O39" s="83">
        <v>78</v>
      </c>
      <c r="P39" s="54">
        <f t="shared" si="25"/>
        <v>78</v>
      </c>
      <c r="Q39" s="54">
        <f t="shared" si="7"/>
        <v>0</v>
      </c>
      <c r="R39" s="17"/>
      <c r="S39" s="18"/>
      <c r="T39" s="18"/>
      <c r="U39" s="18"/>
      <c r="V39" s="18"/>
      <c r="W39" s="39">
        <v>78.099999999999994</v>
      </c>
      <c r="X39" s="18"/>
      <c r="Y39" s="18"/>
      <c r="Z39" s="12"/>
      <c r="AA39" s="36"/>
      <c r="AB39" s="36"/>
      <c r="AC39" s="36"/>
      <c r="AD39" s="36"/>
      <c r="AE39" s="36"/>
      <c r="AF39" s="36"/>
    </row>
    <row r="40" spans="1:32" s="72" customFormat="1" ht="20.399999999999999" x14ac:dyDescent="0.3">
      <c r="A40" s="67"/>
      <c r="B40" s="68" t="s">
        <v>71</v>
      </c>
      <c r="C40" s="69"/>
      <c r="D40" s="68" t="s">
        <v>72</v>
      </c>
      <c r="E40" s="70">
        <v>4</v>
      </c>
      <c r="F40" s="68">
        <v>1</v>
      </c>
      <c r="G40" s="68">
        <v>1</v>
      </c>
      <c r="H40" s="68">
        <v>1</v>
      </c>
      <c r="I40" s="68">
        <v>1</v>
      </c>
      <c r="J40" s="70">
        <f>O40/$E40</f>
        <v>9682</v>
      </c>
      <c r="K40" s="84">
        <f t="shared" si="27"/>
        <v>9682</v>
      </c>
      <c r="L40" s="84">
        <f t="shared" si="28"/>
        <v>9682</v>
      </c>
      <c r="M40" s="84">
        <f t="shared" si="29"/>
        <v>9682</v>
      </c>
      <c r="N40" s="84">
        <f t="shared" si="30"/>
        <v>9682</v>
      </c>
      <c r="O40" s="84">
        <v>38728</v>
      </c>
      <c r="P40" s="71">
        <f t="shared" si="25"/>
        <v>38728</v>
      </c>
      <c r="Q40" s="71">
        <f t="shared" si="7"/>
        <v>0</v>
      </c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1:32" ht="15.6" x14ac:dyDescent="0.3">
      <c r="A41" s="46"/>
      <c r="B41" s="50" t="s">
        <v>70</v>
      </c>
      <c r="C41" s="36"/>
      <c r="D41" s="36"/>
      <c r="E41" s="50">
        <f>E6+E7+E8+E9+E13+E14+E15+E16+E17+E18+E20+E21+E22+E23+E24+E25+E26+E27+E28+E29+E30+E31+E32+E33+E34+E35+E36+E37+E38+E39</f>
        <v>120</v>
      </c>
      <c r="F41" s="36"/>
      <c r="G41" s="36"/>
      <c r="H41" s="36"/>
      <c r="I41" s="36"/>
      <c r="J41" s="36"/>
      <c r="K41" s="82">
        <f>K5+K12+K19</f>
        <v>5911.5024999999996</v>
      </c>
      <c r="L41" s="82">
        <f t="shared" ref="L41:N41" si="31">L5+L12+L19+L40</f>
        <v>15593.502499999999</v>
      </c>
      <c r="M41" s="82">
        <f t="shared" si="31"/>
        <v>15593.502499999999</v>
      </c>
      <c r="N41" s="82">
        <f t="shared" si="31"/>
        <v>15593.502499999999</v>
      </c>
      <c r="O41" s="82">
        <f>O5+O12+O19+O40</f>
        <v>62374.009999999995</v>
      </c>
      <c r="P41" s="54">
        <f>SUM(P4:P40)</f>
        <v>62374.01</v>
      </c>
      <c r="Q41" s="54">
        <f t="shared" si="7"/>
        <v>0</v>
      </c>
      <c r="R41" s="36"/>
      <c r="S41" s="36"/>
      <c r="T41" s="36"/>
      <c r="U41" s="36"/>
      <c r="V41" s="36"/>
      <c r="X41" s="36"/>
      <c r="Y41" s="36"/>
      <c r="Z41" s="36"/>
      <c r="AA41" s="36"/>
      <c r="AB41" s="36"/>
      <c r="AC41" s="36"/>
      <c r="AD41" s="36"/>
      <c r="AE41" s="36"/>
      <c r="AF41" s="36"/>
    </row>
  </sheetData>
  <mergeCells count="3">
    <mergeCell ref="F2:I2"/>
    <mergeCell ref="K2:N2"/>
    <mergeCell ref="R2:Y2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 PTBA AXE GAR-BP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Pfndimira@outlook.com</dc:creator>
  <cp:lastModifiedBy>Pfndimira@outlook.com</cp:lastModifiedBy>
  <cp:lastPrinted>2022-04-30T03:27:22Z</cp:lastPrinted>
  <dcterms:created xsi:type="dcterms:W3CDTF">2022-03-24T04:06:19Z</dcterms:created>
  <dcterms:modified xsi:type="dcterms:W3CDTF">2022-07-28T08:34:57Z</dcterms:modified>
</cp:coreProperties>
</file>